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075" activeTab="0"/>
  </bookViews>
  <sheets>
    <sheet name="証明書交付願" sheetId="1" r:id="rId1"/>
    <sheet name="卒業期・年月一覧" sheetId="2" r:id="rId2"/>
  </sheets>
  <definedNames/>
  <calcPr fullCalcOnLoad="1"/>
</workbook>
</file>

<file path=xl/comments1.xml><?xml version="1.0" encoding="utf-8"?>
<comments xmlns="http://schemas.openxmlformats.org/spreadsheetml/2006/main">
  <authors>
    <author>法人本部02</author>
  </authors>
  <commentList>
    <comment ref="G17" authorId="0">
      <text>
        <r>
          <rPr>
            <b/>
            <sz val="9"/>
            <rFont val="ＭＳ Ｐゴシック"/>
            <family val="3"/>
          </rPr>
          <t>分かる方は入力してください。</t>
        </r>
      </text>
    </comment>
    <comment ref="AW33" authorId="0">
      <text>
        <r>
          <rPr>
            <sz val="9"/>
            <rFont val="ＭＳ Ｐゴシック"/>
            <family val="3"/>
          </rPr>
          <t>「郵送」か「来校」を選択してください。</t>
        </r>
      </text>
    </comment>
  </commentList>
</comments>
</file>

<file path=xl/sharedStrings.xml><?xml version="1.0" encoding="utf-8"?>
<sst xmlns="http://schemas.openxmlformats.org/spreadsheetml/2006/main" count="189" uniqueCount="158">
  <si>
    <t>校長</t>
  </si>
  <si>
    <t>教頭</t>
  </si>
  <si>
    <t>学級担任</t>
  </si>
  <si>
    <t>ふりがな</t>
  </si>
  <si>
    <t>※３　指導要録保存期間経過により成績等を証明できないことの証明書です。</t>
  </si>
  <si>
    <t>交付日数</t>
  </si>
  <si>
    <t>※１　英文の場合は倍額になります。交付日数は２週間程かかります。</t>
  </si>
  <si>
    <t>1週間</t>
  </si>
  <si>
    <t>下記の通り交付くださるようお願いします。</t>
  </si>
  <si>
    <t>組</t>
  </si>
  <si>
    <t>先生</t>
  </si>
  <si>
    <t>山手学院中学校 高等学校　校長 殿</t>
  </si>
  <si>
    <t>証 明 書 交 付 願</t>
  </si>
  <si>
    <t>中学</t>
  </si>
  <si>
    <t>高校</t>
  </si>
  <si>
    <t>期生</t>
  </si>
  <si>
    <t>年</t>
  </si>
  <si>
    <t>月</t>
  </si>
  <si>
    <t>日生</t>
  </si>
  <si>
    <t>氏名</t>
  </si>
  <si>
    <t>住所</t>
  </si>
  <si>
    <t>-</t>
  </si>
  <si>
    <t>〒</t>
  </si>
  <si>
    <t>電話</t>
  </si>
  <si>
    <t>（</t>
  </si>
  <si>
    <t>）</t>
  </si>
  <si>
    <t>携帯</t>
  </si>
  <si>
    <t>証明書を必要とする理由</t>
  </si>
  <si>
    <t>書類</t>
  </si>
  <si>
    <t>期限</t>
  </si>
  <si>
    <t>金額</t>
  </si>
  <si>
    <t>和文</t>
  </si>
  <si>
    <t>証明書の
種類</t>
  </si>
  <si>
    <t>進学</t>
  </si>
  <si>
    <t>資格取得</t>
  </si>
  <si>
    <t>健康保険</t>
  </si>
  <si>
    <t>就職</t>
  </si>
  <si>
    <t>海外留学</t>
  </si>
  <si>
    <t>役所提出</t>
  </si>
  <si>
    <t>転学</t>
  </si>
  <si>
    <t>その他</t>
  </si>
  <si>
    <t>成績証明書</t>
  </si>
  <si>
    <t>卒業後5年以内</t>
  </si>
  <si>
    <t>円</t>
  </si>
  <si>
    <t>卒業証明書</t>
  </si>
  <si>
    <t>調査書</t>
  </si>
  <si>
    <t>推薦書</t>
  </si>
  <si>
    <t>卒業後20年以内</t>
  </si>
  <si>
    <t>*2</t>
  </si>
  <si>
    <t>証明書代金</t>
  </si>
  <si>
    <t>合計</t>
  </si>
  <si>
    <t>送料</t>
  </si>
  <si>
    <t>※２　推薦書英文については発行内容に制限あり。</t>
  </si>
  <si>
    <t>身分証明書(紛失・住所変更)</t>
  </si>
  <si>
    <t>日</t>
  </si>
  <si>
    <t>事務室記入欄</t>
  </si>
  <si>
    <t>依頼日</t>
  </si>
  <si>
    <t>受取日</t>
  </si>
  <si>
    <t>送付日</t>
  </si>
  <si>
    <t>受渡日</t>
  </si>
  <si>
    <t>郵送</t>
  </si>
  <si>
    <t>来校</t>
  </si>
  <si>
    <t>重さ</t>
  </si>
  <si>
    <t>代金</t>
  </si>
  <si>
    <t>封筒</t>
  </si>
  <si>
    <t>送付状</t>
  </si>
  <si>
    <t>受取方法</t>
  </si>
  <si>
    <t>昭和</t>
  </si>
  <si>
    <t>平成</t>
  </si>
  <si>
    <t>(</t>
  </si>
  <si>
    <t>西暦</t>
  </si>
  <si>
    <t>)</t>
  </si>
  <si>
    <r>
      <t>英文</t>
    </r>
    <r>
      <rPr>
        <sz val="6"/>
        <color indexed="8"/>
        <rFont val="ＭＳ 明朝"/>
        <family val="1"/>
      </rPr>
      <t>*1</t>
    </r>
  </si>
  <si>
    <r>
      <t>発行不可証明書</t>
    </r>
    <r>
      <rPr>
        <sz val="6"/>
        <color indexed="8"/>
        <rFont val="ＭＳ 明朝"/>
        <family val="1"/>
      </rPr>
      <t>*3</t>
    </r>
  </si>
  <si>
    <t>学籍番号</t>
  </si>
  <si>
    <t>ﾚﾀﾊﾟ</t>
  </si>
  <si>
    <r>
      <t>送料</t>
    </r>
    <r>
      <rPr>
        <sz val="6"/>
        <color indexed="8"/>
        <rFont val="ＭＳ 明朝"/>
        <family val="1"/>
      </rPr>
      <t>*4</t>
    </r>
  </si>
  <si>
    <r>
      <t>速達</t>
    </r>
    <r>
      <rPr>
        <sz val="6"/>
        <color indexed="8"/>
        <rFont val="ＭＳ 明朝"/>
        <family val="1"/>
      </rPr>
      <t>*5</t>
    </r>
  </si>
  <si>
    <t>※５　卒業証明書・発行不可証明書を郵送ご希望の場合のみ、速達での郵送に対応いたします。</t>
  </si>
  <si>
    <t>料金計算</t>
  </si>
  <si>
    <t>成績</t>
  </si>
  <si>
    <t>単位</t>
  </si>
  <si>
    <t>調査</t>
  </si>
  <si>
    <t>推薦</t>
  </si>
  <si>
    <t>現在</t>
  </si>
  <si>
    <t>ﾚﾀｰﾊﾟｯｸの場合</t>
  </si>
  <si>
    <t>ﾚﾀｰﾊﾟｯｸの以外</t>
  </si>
  <si>
    <t>卒業</t>
  </si>
  <si>
    <t>月</t>
  </si>
  <si>
    <t>誕生日</t>
  </si>
  <si>
    <t>令和</t>
  </si>
  <si>
    <t>単位修得証明書</t>
  </si>
  <si>
    <t>※４　成績証明書・単位修得証明書・調査書・推薦書はレターパックプラス（書留扱い）でお送りします。</t>
  </si>
  <si>
    <t>ﾚﾀﾊﾟﾗｲﾄ</t>
  </si>
  <si>
    <t>発行不可</t>
  </si>
  <si>
    <t xml:space="preserve">      申し込みの際、成績証明書・調査書どちらで必要なのか下表に〇印をつけてください。</t>
  </si>
  <si>
    <t>発行不可証明書希望選択欄</t>
  </si>
  <si>
    <t>〇</t>
  </si>
  <si>
    <t>調 査 書</t>
  </si>
  <si>
    <t>ローマ字</t>
  </si>
  <si>
    <t>入学</t>
  </si>
  <si>
    <t>1期</t>
  </si>
  <si>
    <t>2期</t>
  </si>
  <si>
    <t>3期</t>
  </si>
  <si>
    <t>4期</t>
  </si>
  <si>
    <t>5期</t>
  </si>
  <si>
    <t>6期</t>
  </si>
  <si>
    <t>7期</t>
  </si>
  <si>
    <t>8期</t>
  </si>
  <si>
    <t>9期</t>
  </si>
  <si>
    <t>10期</t>
  </si>
  <si>
    <t>11期</t>
  </si>
  <si>
    <t>12期</t>
  </si>
  <si>
    <t>13期</t>
  </si>
  <si>
    <t>14期</t>
  </si>
  <si>
    <t>15期</t>
  </si>
  <si>
    <t>16期</t>
  </si>
  <si>
    <t>17期</t>
  </si>
  <si>
    <t>18期</t>
  </si>
  <si>
    <t>19期</t>
  </si>
  <si>
    <t>20期</t>
  </si>
  <si>
    <t>21期</t>
  </si>
  <si>
    <t>22期</t>
  </si>
  <si>
    <t>23期</t>
  </si>
  <si>
    <t>24期</t>
  </si>
  <si>
    <t>25期</t>
  </si>
  <si>
    <t>26期</t>
  </si>
  <si>
    <t>27期</t>
  </si>
  <si>
    <t>28期</t>
  </si>
  <si>
    <t>29期</t>
  </si>
  <si>
    <t>30期</t>
  </si>
  <si>
    <t>31期</t>
  </si>
  <si>
    <t>32期</t>
  </si>
  <si>
    <t>33期</t>
  </si>
  <si>
    <t>34期</t>
  </si>
  <si>
    <t>35期</t>
  </si>
  <si>
    <t>36期</t>
  </si>
  <si>
    <t>37期</t>
  </si>
  <si>
    <t>38期</t>
  </si>
  <si>
    <t>39期</t>
  </si>
  <si>
    <t>40期</t>
  </si>
  <si>
    <t>41期</t>
  </si>
  <si>
    <t>42期</t>
  </si>
  <si>
    <t>43期</t>
  </si>
  <si>
    <t>44期</t>
  </si>
  <si>
    <t>45期</t>
  </si>
  <si>
    <t>46期</t>
  </si>
  <si>
    <t>47期</t>
  </si>
  <si>
    <t>48期</t>
  </si>
  <si>
    <t>49期</t>
  </si>
  <si>
    <t>50期</t>
  </si>
  <si>
    <t>51期</t>
  </si>
  <si>
    <t>52期</t>
  </si>
  <si>
    <t>卒業期</t>
  </si>
  <si>
    <t>卒業年月</t>
  </si>
  <si>
    <t xml:space="preserve">  ←英文申し込みの際、必須</t>
  </si>
  <si>
    <t>最終担任</t>
  </si>
  <si>
    <t>53期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</si>
</sst>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dd\-mmm\-yy;@"/>
    <numFmt numFmtId="177" formatCode="0_ "/>
    <numFmt numFmtId="178" formatCode="0.E+00"/>
    <numFmt numFmtId="179" formatCode="yyyy/m/d;@"/>
    <numFmt numFmtId="180" formatCode="[$-411]ge\.m\.d;@"/>
    <numFmt numFmtId="181" formatCode="[$-411]ggge&quot;年&quot;"/>
    <numFmt numFmtId="182" formatCode="ggge&quot;年&quot;"/>
    <numFmt numFmtId="183" formatCode="[$-411]yyyy&quot;年&quot;"/>
    <numFmt numFmtId="184" formatCode="[$]ggge&quot;年&quot;m&quot;月&quot;d&quot;日&quot;;@"/>
    <numFmt numFmtId="185" formatCode="[$-411]gge&quot;年&quot;m&quot;月&quot;d&quot;日&quot;;@"/>
    <numFmt numFmtId="186" formatCode="[$]gge&quot;年&quot;m&quot;月&quot;d&quot;日&quot;;@"/>
    <numFmt numFmtId="187" formatCode="General&quot;ｇ&quot;"/>
    <numFmt numFmtId="188" formatCode="yyyy&quot;年&quot;m&quot;月&quot;;@"/>
    <numFmt numFmtId="189" formatCode="[$]ggge&quot;年&quot;m&quot;月&quot;d&quot;日&quot;;@"/>
    <numFmt numFmtId="190" formatCode="[$]gge&quot;年&quot;m&quot;月&quot;d&quot;日&quot;;@"/>
  </numFmts>
  <fonts count="56">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b/>
      <sz val="12"/>
      <color indexed="8"/>
      <name val="ＭＳ 明朝"/>
      <family val="1"/>
    </font>
    <font>
      <sz val="8"/>
      <color indexed="8"/>
      <name val="ＭＳ 明朝"/>
      <family val="1"/>
    </font>
    <font>
      <sz val="20"/>
      <color indexed="8"/>
      <name val="ＭＳ 明朝"/>
      <family val="1"/>
    </font>
    <font>
      <sz val="12"/>
      <color indexed="8"/>
      <name val="ＭＳ 明朝"/>
      <family val="1"/>
    </font>
    <font>
      <sz val="6"/>
      <color indexed="8"/>
      <name val="ＭＳ 明朝"/>
      <family val="1"/>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b/>
      <sz val="11"/>
      <color indexed="10"/>
      <name val="ＭＳ 明朝"/>
      <family val="1"/>
    </font>
    <font>
      <sz val="14"/>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6"/>
      <color theme="1"/>
      <name val="ＭＳ 明朝"/>
      <family val="1"/>
    </font>
    <font>
      <sz val="9"/>
      <color theme="1"/>
      <name val="ＭＳ 明朝"/>
      <family val="1"/>
    </font>
    <font>
      <sz val="10"/>
      <color theme="1"/>
      <name val="ＭＳ 明朝"/>
      <family val="1"/>
    </font>
    <font>
      <sz val="14"/>
      <color theme="1"/>
      <name val="ＭＳ 明朝"/>
      <family val="1"/>
    </font>
    <font>
      <b/>
      <sz val="11"/>
      <color rgb="FFFF0000"/>
      <name val="ＭＳ 明朝"/>
      <family val="1"/>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right/>
      <top style="thin"/>
      <bottom/>
    </border>
    <border>
      <left/>
      <right/>
      <top/>
      <bottom style="thin"/>
    </border>
    <border>
      <left>
        <color indexed="63"/>
      </left>
      <right style="medium"/>
      <top style="thin"/>
      <bottom>
        <color indexed="63"/>
      </bottom>
    </border>
    <border>
      <left>
        <color indexed="63"/>
      </left>
      <right style="thin"/>
      <top style="thin"/>
      <bottom style="thin"/>
    </border>
    <border>
      <left style="thin"/>
      <right>
        <color indexed="63"/>
      </right>
      <top style="thin"/>
      <bottom style="thin"/>
    </border>
    <border>
      <left>
        <color indexed="63"/>
      </left>
      <right style="medium"/>
      <top style="dotted"/>
      <bottom style="dotted"/>
    </border>
    <border>
      <left>
        <color indexed="63"/>
      </left>
      <right style="thin"/>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border>
    <border>
      <left>
        <color indexed="63"/>
      </left>
      <right style="thin"/>
      <top style="thin"/>
      <bottom>
        <color indexed="63"/>
      </bottom>
    </border>
    <border>
      <left style="thin"/>
      <right>
        <color indexed="63"/>
      </right>
      <top>
        <color indexed="63"/>
      </top>
      <bottom>
        <color indexed="63"/>
      </bottom>
    </border>
    <border>
      <left style="thin"/>
      <right/>
      <top/>
      <bottom style="thin"/>
    </border>
    <border>
      <left>
        <color indexed="63"/>
      </left>
      <right style="thin"/>
      <top>
        <color indexed="63"/>
      </top>
      <bottom style="thin"/>
    </border>
    <border>
      <left>
        <color indexed="63"/>
      </left>
      <right style="medium"/>
      <top>
        <color indexed="63"/>
      </top>
      <bottom style="dotted"/>
    </border>
    <border>
      <left>
        <color indexed="63"/>
      </left>
      <right>
        <color indexed="63"/>
      </right>
      <top style="medium"/>
      <bottom style="thin"/>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style="thin"/>
      <bottom style="hair"/>
    </border>
    <border>
      <left>
        <color indexed="63"/>
      </left>
      <right>
        <color indexed="63"/>
      </right>
      <top style="hair"/>
      <bottom style="thin"/>
    </border>
    <border>
      <left>
        <color indexed="63"/>
      </left>
      <right style="medium"/>
      <top style="hair"/>
      <bottom style="thin"/>
    </border>
    <border>
      <left style="thin"/>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dotted"/>
      <right style="dotted"/>
      <top style="dotted"/>
      <bottom style="medium"/>
    </border>
    <border>
      <left style="dotted"/>
      <right>
        <color indexed="63"/>
      </right>
      <top style="dotted"/>
      <bottom style="mediu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color indexed="63"/>
      </right>
      <top style="thin"/>
      <bottom style="medium"/>
    </border>
    <border>
      <left style="thin"/>
      <right style="thin"/>
      <top/>
      <bottom style="thin"/>
    </border>
    <border>
      <left style="thin"/>
      <right>
        <color indexed="63"/>
      </right>
      <top style="thin"/>
      <bottom style="hair"/>
    </border>
    <border>
      <left>
        <color indexed="63"/>
      </left>
      <right>
        <color indexed="63"/>
      </right>
      <top style="thin"/>
      <bottom style="hair"/>
    </border>
    <border>
      <left style="medium"/>
      <right style="thin"/>
      <top style="thin"/>
      <bottom style="thin"/>
    </border>
    <border>
      <left style="thin"/>
      <right style="thin"/>
      <top style="hair"/>
      <bottom style="thin"/>
    </border>
    <border>
      <left style="thin"/>
      <right style="thin"/>
      <top style="thin"/>
      <bottom style="hair"/>
    </border>
    <border>
      <left style="thin"/>
      <right style="thin"/>
      <top style="thin"/>
      <bottom>
        <color indexed="63"/>
      </bottom>
    </border>
    <border>
      <left>
        <color indexed="63"/>
      </left>
      <right style="medium"/>
      <top>
        <color indexed="63"/>
      </top>
      <bottom>
        <color indexed="63"/>
      </bottom>
    </border>
    <border>
      <left style="medium"/>
      <right style="thin"/>
      <top/>
      <bottom style="thin"/>
    </border>
    <border>
      <left style="medium"/>
      <right style="thin"/>
      <top style="thin"/>
      <bottom style="medium"/>
    </border>
    <border>
      <left style="medium"/>
      <right style="thin"/>
      <top style="medium"/>
      <bottom style="thin"/>
    </border>
    <border>
      <left style="thin"/>
      <right style="thin"/>
      <top style="medium"/>
      <bottom>
        <color indexed="63"/>
      </bottom>
    </border>
    <border diagonalUp="1">
      <left>
        <color indexed="63"/>
      </left>
      <right>
        <color indexed="63"/>
      </right>
      <top style="thin"/>
      <bottom style="thin"/>
      <diagonal style="thin"/>
    </border>
    <border diagonalUp="1">
      <left>
        <color indexed="63"/>
      </left>
      <right style="thin"/>
      <top style="thin"/>
      <bottom style="thin"/>
      <diagonal style="thin"/>
    </border>
    <border>
      <left style="dotted"/>
      <right style="dotted"/>
      <top style="dotted"/>
      <bottom style="dotted"/>
    </border>
    <border>
      <left>
        <color indexed="63"/>
      </left>
      <right style="medium"/>
      <top>
        <color indexed="63"/>
      </top>
      <bottom style="thin"/>
    </border>
    <border>
      <left style="medium"/>
      <right style="thin"/>
      <top style="thin"/>
      <bottom>
        <color indexed="63"/>
      </bottom>
    </border>
    <border>
      <left style="medium"/>
      <right>
        <color indexed="63"/>
      </right>
      <top>
        <color indexed="63"/>
      </top>
      <bottom style="thin"/>
    </border>
    <border>
      <left style="medium"/>
      <right style="thin"/>
      <top style="hair"/>
      <bottom style="thin"/>
    </border>
    <border>
      <left style="medium"/>
      <right style="thin"/>
      <top style="thin"/>
      <bottom style="hair"/>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hair"/>
      <top style="thin"/>
      <bottom>
        <color indexed="63"/>
      </bottom>
    </border>
    <border>
      <left>
        <color indexed="63"/>
      </left>
      <right style="hair"/>
      <top>
        <color indexed="63"/>
      </top>
      <bottom style="medium"/>
    </border>
    <border>
      <left style="hair"/>
      <right/>
      <top style="thin"/>
      <bottom/>
    </border>
    <border>
      <left style="hair"/>
      <right/>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0" borderId="4" applyNumberFormat="0" applyAlignment="0" applyProtection="0"/>
    <xf numFmtId="0" fontId="47" fillId="31" borderId="0" applyNumberFormat="0" applyBorder="0" applyAlignment="0" applyProtection="0"/>
  </cellStyleXfs>
  <cellXfs count="189">
    <xf numFmtId="0" fontId="0"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3" fillId="0" borderId="1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48" fillId="0" borderId="0" xfId="0" applyFont="1" applyAlignment="1">
      <alignment horizontal="right" vertical="center"/>
    </xf>
    <xf numFmtId="0" fontId="48" fillId="0" borderId="0" xfId="0" applyFont="1" applyAlignment="1">
      <alignment vertical="center"/>
    </xf>
    <xf numFmtId="0" fontId="48" fillId="0" borderId="0" xfId="0" applyFont="1" applyAlignment="1">
      <alignment horizontal="center" vertical="center"/>
    </xf>
    <xf numFmtId="0" fontId="8" fillId="0" borderId="0" xfId="0" applyFont="1" applyAlignment="1">
      <alignment vertical="center"/>
    </xf>
    <xf numFmtId="0" fontId="49" fillId="0" borderId="0" xfId="0" applyFont="1" applyAlignment="1">
      <alignment vertical="center"/>
    </xf>
    <xf numFmtId="0" fontId="3" fillId="0" borderId="0" xfId="0" applyFont="1" applyAlignment="1">
      <alignment vertical="center"/>
    </xf>
    <xf numFmtId="0" fontId="48" fillId="0" borderId="0" xfId="0" applyFont="1" applyBorder="1" applyAlignment="1">
      <alignment vertical="center"/>
    </xf>
    <xf numFmtId="0" fontId="48" fillId="0" borderId="11" xfId="0" applyFont="1" applyBorder="1" applyAlignment="1">
      <alignment horizontal="center" vertical="center"/>
    </xf>
    <xf numFmtId="0" fontId="48" fillId="0" borderId="0" xfId="0" applyFont="1" applyAlignment="1">
      <alignment vertical="center"/>
    </xf>
    <xf numFmtId="0" fontId="48" fillId="0" borderId="12" xfId="0" applyFont="1" applyBorder="1" applyAlignment="1">
      <alignment horizontal="center" vertical="center"/>
    </xf>
    <xf numFmtId="0" fontId="48" fillId="0" borderId="12"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shrinkToFit="1"/>
    </xf>
    <xf numFmtId="0" fontId="48" fillId="0" borderId="15" xfId="0" applyFont="1" applyBorder="1" applyAlignment="1">
      <alignment vertical="center"/>
    </xf>
    <xf numFmtId="0" fontId="48" fillId="0" borderId="16" xfId="0" applyFont="1" applyBorder="1" applyAlignment="1">
      <alignment vertical="center"/>
    </xf>
    <xf numFmtId="0" fontId="50" fillId="0" borderId="15" xfId="0" applyFont="1" applyBorder="1" applyAlignment="1">
      <alignment vertical="center"/>
    </xf>
    <xf numFmtId="0" fontId="48" fillId="0" borderId="17" xfId="0" applyFont="1" applyBorder="1" applyAlignment="1">
      <alignment vertical="center" shrinkToFit="1"/>
    </xf>
    <xf numFmtId="0" fontId="48" fillId="0" borderId="18" xfId="0" applyFont="1" applyBorder="1" applyAlignment="1">
      <alignment vertical="center"/>
    </xf>
    <xf numFmtId="0" fontId="48" fillId="0" borderId="19" xfId="0" applyFont="1" applyBorder="1" applyAlignment="1">
      <alignment vertical="center"/>
    </xf>
    <xf numFmtId="0" fontId="48" fillId="0" borderId="20" xfId="0" applyFont="1" applyBorder="1" applyAlignment="1">
      <alignment vertical="center" shrinkToFit="1"/>
    </xf>
    <xf numFmtId="0" fontId="48" fillId="0" borderId="0" xfId="0" applyFont="1" applyBorder="1" applyAlignment="1">
      <alignment horizontal="center" vertical="center" wrapText="1"/>
    </xf>
    <xf numFmtId="0" fontId="48" fillId="0" borderId="0" xfId="0" applyFont="1" applyBorder="1" applyAlignment="1">
      <alignment horizontal="center" vertical="center"/>
    </xf>
    <xf numFmtId="0" fontId="51" fillId="0" borderId="0" xfId="0" applyFont="1" applyBorder="1" applyAlignment="1">
      <alignment horizontal="center" vertical="center"/>
    </xf>
    <xf numFmtId="0" fontId="48" fillId="0" borderId="0" xfId="0" applyFont="1" applyBorder="1" applyAlignment="1">
      <alignment vertical="center" shrinkToFit="1"/>
    </xf>
    <xf numFmtId="0" fontId="48" fillId="0" borderId="0" xfId="0" applyFont="1" applyBorder="1" applyAlignment="1" applyProtection="1">
      <alignment horizontal="center" vertical="center"/>
      <protection/>
    </xf>
    <xf numFmtId="0" fontId="48" fillId="0" borderId="0" xfId="0" applyFont="1" applyBorder="1" applyAlignment="1" applyProtection="1">
      <alignment vertical="center"/>
      <protection/>
    </xf>
    <xf numFmtId="38" fontId="48" fillId="0" borderId="0" xfId="48" applyFont="1" applyAlignment="1">
      <alignment vertical="center"/>
    </xf>
    <xf numFmtId="0" fontId="51" fillId="0" borderId="0" xfId="0" applyFont="1" applyAlignment="1">
      <alignment vertical="center"/>
    </xf>
    <xf numFmtId="0" fontId="48" fillId="0" borderId="21" xfId="0" applyFont="1" applyBorder="1" applyAlignment="1">
      <alignment vertical="center"/>
    </xf>
    <xf numFmtId="0" fontId="48" fillId="0" borderId="11" xfId="0" applyFont="1" applyBorder="1" applyAlignment="1">
      <alignment vertical="center"/>
    </xf>
    <xf numFmtId="0" fontId="48" fillId="0" borderId="22" xfId="0" applyFont="1" applyBorder="1" applyAlignment="1">
      <alignment vertical="center"/>
    </xf>
    <xf numFmtId="0" fontId="48" fillId="0" borderId="23" xfId="0" applyFont="1" applyBorder="1" applyAlignment="1">
      <alignment vertical="center"/>
    </xf>
    <xf numFmtId="0" fontId="48" fillId="0" borderId="10" xfId="0" applyFont="1" applyBorder="1" applyAlignment="1">
      <alignment vertical="center"/>
    </xf>
    <xf numFmtId="0" fontId="48" fillId="0" borderId="24" xfId="0" applyFont="1" applyBorder="1" applyAlignment="1">
      <alignment vertical="center"/>
    </xf>
    <xf numFmtId="0" fontId="48" fillId="0" borderId="25" xfId="0" applyFont="1" applyBorder="1" applyAlignment="1">
      <alignment vertical="center"/>
    </xf>
    <xf numFmtId="0" fontId="48" fillId="0" borderId="12" xfId="0" applyFont="1" applyBorder="1" applyAlignment="1" applyProtection="1">
      <alignment vertical="center"/>
      <protection/>
    </xf>
    <xf numFmtId="0" fontId="48" fillId="0" borderId="26" xfId="0" applyFont="1" applyBorder="1" applyAlignment="1">
      <alignment vertical="center"/>
    </xf>
    <xf numFmtId="14" fontId="48" fillId="0" borderId="0" xfId="0" applyNumberFormat="1" applyFont="1" applyAlignment="1">
      <alignment vertical="center"/>
    </xf>
    <xf numFmtId="38" fontId="48" fillId="0" borderId="0" xfId="48" applyFont="1" applyAlignment="1">
      <alignment vertical="center"/>
    </xf>
    <xf numFmtId="14" fontId="48" fillId="0" borderId="0" xfId="48" applyNumberFormat="1" applyFont="1" applyAlignment="1">
      <alignment vertical="center"/>
    </xf>
    <xf numFmtId="0" fontId="52" fillId="0" borderId="0" xfId="0" applyFont="1" applyAlignment="1">
      <alignment vertical="center"/>
    </xf>
    <xf numFmtId="0" fontId="52" fillId="0" borderId="0" xfId="0" applyFont="1" applyBorder="1" applyAlignment="1">
      <alignment vertical="center"/>
    </xf>
    <xf numFmtId="0" fontId="4" fillId="0" borderId="0" xfId="0" applyFont="1" applyAlignment="1">
      <alignment vertical="center"/>
    </xf>
    <xf numFmtId="0" fontId="48" fillId="0" borderId="27" xfId="0" applyFont="1" applyBorder="1" applyAlignment="1">
      <alignment horizontal="center" vertical="center"/>
    </xf>
    <xf numFmtId="0" fontId="48" fillId="0" borderId="12" xfId="0" applyFont="1" applyBorder="1" applyAlignment="1">
      <alignment vertical="center"/>
    </xf>
    <xf numFmtId="0" fontId="48" fillId="0" borderId="12" xfId="0" applyFont="1" applyBorder="1" applyAlignment="1" applyProtection="1">
      <alignment horizontal="center" vertical="center"/>
      <protection/>
    </xf>
    <xf numFmtId="0" fontId="48" fillId="0" borderId="28" xfId="0" applyFont="1" applyBorder="1" applyAlignment="1">
      <alignment vertical="center"/>
    </xf>
    <xf numFmtId="0" fontId="48" fillId="0" borderId="29" xfId="0" applyFont="1" applyBorder="1" applyAlignment="1">
      <alignment horizontal="center" vertical="center"/>
    </xf>
    <xf numFmtId="0" fontId="48" fillId="0" borderId="29" xfId="0" applyFont="1" applyBorder="1" applyAlignment="1">
      <alignment vertical="center"/>
    </xf>
    <xf numFmtId="0" fontId="48" fillId="0" borderId="30" xfId="0" applyFont="1" applyBorder="1" applyAlignment="1">
      <alignment vertical="center"/>
    </xf>
    <xf numFmtId="0" fontId="52" fillId="0" borderId="15" xfId="0" applyFont="1" applyBorder="1" applyAlignment="1">
      <alignment vertical="center"/>
    </xf>
    <xf numFmtId="0" fontId="52" fillId="0" borderId="31" xfId="0" applyFont="1" applyBorder="1" applyAlignment="1">
      <alignment vertical="center"/>
    </xf>
    <xf numFmtId="0" fontId="52" fillId="0" borderId="32" xfId="0" applyFont="1" applyBorder="1" applyAlignment="1">
      <alignment vertical="center"/>
    </xf>
    <xf numFmtId="0" fontId="48" fillId="0" borderId="24" xfId="0" applyFont="1" applyBorder="1" applyAlignment="1">
      <alignment vertical="center"/>
    </xf>
    <xf numFmtId="0" fontId="48" fillId="0" borderId="33" xfId="0" applyFont="1" applyBorder="1" applyAlignment="1">
      <alignment vertical="center"/>
    </xf>
    <xf numFmtId="0" fontId="48" fillId="0" borderId="34" xfId="0" applyFont="1" applyBorder="1" applyAlignment="1">
      <alignment vertical="center"/>
    </xf>
    <xf numFmtId="0" fontId="48" fillId="0" borderId="35" xfId="0" applyFont="1" applyBorder="1" applyAlignment="1">
      <alignment vertical="center"/>
    </xf>
    <xf numFmtId="0" fontId="0" fillId="0" borderId="36" xfId="0" applyBorder="1" applyAlignment="1" applyProtection="1">
      <alignment horizontal="center" vertical="center"/>
      <protection/>
    </xf>
    <xf numFmtId="0" fontId="0" fillId="0" borderId="0" xfId="0" applyAlignment="1" applyProtection="1">
      <alignment vertical="center"/>
      <protection/>
    </xf>
    <xf numFmtId="188" fontId="0" fillId="0" borderId="36" xfId="0" applyNumberFormat="1" applyBorder="1" applyAlignment="1" applyProtection="1">
      <alignment vertical="center"/>
      <protection/>
    </xf>
    <xf numFmtId="55" fontId="0" fillId="0" borderId="36" xfId="0" applyNumberFormat="1" applyBorder="1" applyAlignment="1" applyProtection="1">
      <alignment vertical="center"/>
      <protection/>
    </xf>
    <xf numFmtId="0" fontId="51" fillId="0" borderId="36" xfId="0" applyFont="1" applyBorder="1" applyAlignment="1">
      <alignment horizontal="center" vertical="center"/>
    </xf>
    <xf numFmtId="0" fontId="51" fillId="0" borderId="37" xfId="0" applyFont="1" applyBorder="1" applyAlignment="1">
      <alignment horizontal="center" vertical="center"/>
    </xf>
    <xf numFmtId="0" fontId="51" fillId="0" borderId="38" xfId="0" applyFont="1" applyBorder="1" applyAlignment="1">
      <alignment horizontal="center" vertical="center"/>
    </xf>
    <xf numFmtId="0" fontId="51" fillId="0" borderId="39" xfId="0" applyFont="1" applyBorder="1" applyAlignment="1">
      <alignment horizontal="center" vertical="center"/>
    </xf>
    <xf numFmtId="0" fontId="51" fillId="0" borderId="40" xfId="0" applyFont="1" applyBorder="1" applyAlignment="1">
      <alignment horizontal="center" vertical="center"/>
    </xf>
    <xf numFmtId="0" fontId="51" fillId="0" borderId="41" xfId="0" applyFont="1" applyBorder="1" applyAlignment="1">
      <alignment horizontal="center" vertical="center"/>
    </xf>
    <xf numFmtId="0" fontId="52" fillId="0" borderId="42" xfId="0" applyFont="1" applyBorder="1" applyAlignment="1">
      <alignment horizontal="center" vertical="center" wrapText="1"/>
    </xf>
    <xf numFmtId="38" fontId="48" fillId="0" borderId="42" xfId="48" applyFont="1" applyBorder="1" applyAlignment="1">
      <alignment vertical="center" wrapText="1"/>
    </xf>
    <xf numFmtId="38" fontId="48" fillId="0" borderId="43" xfId="48" applyFont="1" applyBorder="1" applyAlignment="1">
      <alignment vertical="center" wrapText="1"/>
    </xf>
    <xf numFmtId="0" fontId="52" fillId="0" borderId="44" xfId="0" applyFont="1" applyBorder="1" applyAlignment="1">
      <alignment horizontal="center" vertical="center" wrapText="1"/>
    </xf>
    <xf numFmtId="0" fontId="52" fillId="0" borderId="45" xfId="0" applyFont="1" applyBorder="1" applyAlignment="1">
      <alignment horizontal="center" vertical="center" wrapText="1"/>
    </xf>
    <xf numFmtId="0" fontId="52" fillId="0" borderId="46" xfId="0" applyFont="1" applyBorder="1" applyAlignment="1">
      <alignment horizontal="center" vertical="center" wrapText="1"/>
    </xf>
    <xf numFmtId="38" fontId="48" fillId="0" borderId="44" xfId="48" applyFont="1" applyBorder="1" applyAlignment="1">
      <alignment vertical="center" wrapText="1"/>
    </xf>
    <xf numFmtId="38" fontId="48" fillId="0" borderId="45" xfId="48" applyFont="1" applyBorder="1" applyAlignment="1">
      <alignment vertical="center" wrapText="1"/>
    </xf>
    <xf numFmtId="38" fontId="48" fillId="0" borderId="44" xfId="48" applyFont="1" applyBorder="1" applyAlignment="1" applyProtection="1">
      <alignment horizontal="center" vertical="center" shrinkToFit="1"/>
      <protection locked="0"/>
    </xf>
    <xf numFmtId="38" fontId="48" fillId="0" borderId="46" xfId="48" applyFont="1" applyBorder="1" applyAlignment="1" applyProtection="1">
      <alignment horizontal="center" vertical="center" shrinkToFit="1"/>
      <protection locked="0"/>
    </xf>
    <xf numFmtId="0" fontId="48" fillId="0" borderId="18" xfId="0" applyFont="1" applyBorder="1" applyAlignment="1">
      <alignment horizontal="center" vertical="center"/>
    </xf>
    <xf numFmtId="0" fontId="48" fillId="0" borderId="47" xfId="0" applyFont="1" applyBorder="1" applyAlignment="1">
      <alignment horizontal="center" vertical="center"/>
    </xf>
    <xf numFmtId="49" fontId="48" fillId="0" borderId="12" xfId="0" applyNumberFormat="1" applyFont="1" applyBorder="1" applyAlignment="1" applyProtection="1">
      <alignment horizontal="center" vertical="center"/>
      <protection locked="0"/>
    </xf>
    <xf numFmtId="0" fontId="48" fillId="0" borderId="48" xfId="0" applyFont="1" applyBorder="1" applyAlignment="1">
      <alignment horizontal="center" vertical="center"/>
    </xf>
    <xf numFmtId="0" fontId="48" fillId="0" borderId="24" xfId="0" applyFont="1" applyBorder="1" applyAlignment="1">
      <alignment horizontal="center" vertical="center"/>
    </xf>
    <xf numFmtId="0" fontId="48" fillId="0" borderId="12" xfId="0" applyFont="1" applyBorder="1" applyAlignment="1">
      <alignment horizontal="center" vertical="center"/>
    </xf>
    <xf numFmtId="0" fontId="48" fillId="0" borderId="15" xfId="0" applyFont="1" applyBorder="1" applyAlignment="1">
      <alignment horizontal="center" vertical="center"/>
    </xf>
    <xf numFmtId="0" fontId="48" fillId="0" borderId="31" xfId="0" applyFont="1" applyBorder="1" applyAlignment="1">
      <alignment horizontal="center" vertical="center"/>
    </xf>
    <xf numFmtId="0" fontId="48" fillId="0" borderId="36" xfId="0" applyFont="1" applyBorder="1" applyAlignment="1">
      <alignment horizontal="center" vertical="center"/>
    </xf>
    <xf numFmtId="0" fontId="48" fillId="0" borderId="37" xfId="0" applyFont="1" applyBorder="1" applyAlignment="1">
      <alignment horizontal="center" vertical="center"/>
    </xf>
    <xf numFmtId="0" fontId="48" fillId="0" borderId="0" xfId="0" applyFont="1" applyBorder="1" applyAlignment="1">
      <alignment horizontal="center" vertical="center"/>
    </xf>
    <xf numFmtId="0" fontId="48" fillId="0" borderId="49" xfId="0" applyFont="1" applyBorder="1" applyAlignment="1">
      <alignment horizontal="center" vertical="center"/>
    </xf>
    <xf numFmtId="0" fontId="48" fillId="0" borderId="50" xfId="0" applyFont="1" applyBorder="1" applyAlignment="1">
      <alignment horizontal="center" vertical="center"/>
    </xf>
    <xf numFmtId="0" fontId="7" fillId="0" borderId="0" xfId="0" applyFont="1" applyBorder="1" applyAlignment="1">
      <alignment horizontal="center" vertical="center"/>
    </xf>
    <xf numFmtId="0" fontId="48" fillId="0" borderId="31" xfId="0" applyFont="1" applyBorder="1" applyAlignment="1" applyProtection="1">
      <alignment horizontal="center" vertical="center"/>
      <protection locked="0"/>
    </xf>
    <xf numFmtId="0" fontId="48" fillId="0" borderId="12" xfId="0" applyFont="1" applyBorder="1" applyAlignment="1" applyProtection="1">
      <alignment horizontal="center" vertical="center"/>
      <protection locked="0"/>
    </xf>
    <xf numFmtId="0" fontId="48" fillId="0" borderId="12" xfId="0" applyFont="1" applyBorder="1" applyAlignment="1">
      <alignment vertical="center"/>
    </xf>
    <xf numFmtId="0" fontId="48" fillId="0" borderId="0" xfId="0" applyFont="1" applyBorder="1" applyAlignment="1" applyProtection="1">
      <alignment horizontal="center" vertical="center"/>
      <protection locked="0"/>
    </xf>
    <xf numFmtId="0" fontId="6" fillId="0" borderId="51" xfId="0" applyFont="1" applyBorder="1" applyAlignment="1">
      <alignment horizontal="center" vertical="center" wrapText="1"/>
    </xf>
    <xf numFmtId="0" fontId="6" fillId="0" borderId="36" xfId="0" applyFont="1" applyBorder="1" applyAlignment="1">
      <alignment horizontal="center" vertical="center" wrapText="1"/>
    </xf>
    <xf numFmtId="0" fontId="53" fillId="0" borderId="52" xfId="0" applyFont="1" applyBorder="1" applyAlignment="1" applyProtection="1">
      <alignment horizontal="center" vertical="center" wrapText="1"/>
      <protection locked="0"/>
    </xf>
    <xf numFmtId="0" fontId="53" fillId="0" borderId="53" xfId="0" applyFont="1" applyBorder="1" applyAlignment="1" applyProtection="1">
      <alignment horizontal="center" vertical="center" wrapText="1"/>
      <protection locked="0"/>
    </xf>
    <xf numFmtId="0" fontId="48" fillId="0" borderId="54" xfId="0" applyFont="1" applyBorder="1" applyAlignment="1" applyProtection="1">
      <alignment horizontal="center" vertical="center" shrinkToFit="1"/>
      <protection locked="0"/>
    </xf>
    <xf numFmtId="0" fontId="48" fillId="0" borderId="11" xfId="0" applyFont="1" applyBorder="1" applyAlignment="1">
      <alignment horizontal="center" vertical="center"/>
    </xf>
    <xf numFmtId="0" fontId="48" fillId="0" borderId="13" xfId="0" applyFont="1" applyBorder="1" applyAlignment="1">
      <alignment horizontal="center" vertical="center"/>
    </xf>
    <xf numFmtId="0" fontId="48" fillId="0" borderId="23" xfId="0" applyFont="1" applyBorder="1" applyAlignment="1" applyProtection="1">
      <alignment vertical="center" wrapText="1"/>
      <protection locked="0"/>
    </xf>
    <xf numFmtId="0" fontId="48" fillId="0" borderId="0" xfId="0" applyFont="1" applyBorder="1" applyAlignment="1" applyProtection="1">
      <alignment vertical="center" wrapText="1"/>
      <protection locked="0"/>
    </xf>
    <xf numFmtId="0" fontId="48" fillId="0" borderId="55" xfId="0" applyFont="1" applyBorder="1" applyAlignment="1" applyProtection="1">
      <alignment vertical="center" wrapText="1"/>
      <protection locked="0"/>
    </xf>
    <xf numFmtId="49" fontId="48" fillId="0" borderId="11" xfId="0" applyNumberFormat="1" applyFont="1" applyBorder="1" applyAlignment="1" applyProtection="1">
      <alignment horizontal="center" vertical="center"/>
      <protection locked="0"/>
    </xf>
    <xf numFmtId="0" fontId="48" fillId="0" borderId="36" xfId="0" applyFont="1" applyBorder="1" applyAlignment="1" applyProtection="1">
      <alignment horizontal="center" vertical="center"/>
      <protection locked="0"/>
    </xf>
    <xf numFmtId="0" fontId="48" fillId="0" borderId="21" xfId="0" applyFont="1" applyBorder="1" applyAlignment="1">
      <alignment horizontal="center" vertical="center"/>
    </xf>
    <xf numFmtId="0" fontId="48" fillId="0" borderId="56" xfId="0" applyFont="1" applyBorder="1" applyAlignment="1">
      <alignment horizontal="center" vertical="center" wrapText="1"/>
    </xf>
    <xf numFmtId="0" fontId="48" fillId="0" borderId="48" xfId="0" applyFont="1" applyBorder="1" applyAlignment="1">
      <alignment horizontal="center" vertical="center" wrapText="1"/>
    </xf>
    <xf numFmtId="0" fontId="48" fillId="0" borderId="51" xfId="0" applyFont="1" applyBorder="1" applyAlignment="1">
      <alignment horizontal="center" vertical="center" wrapText="1"/>
    </xf>
    <xf numFmtId="0" fontId="48" fillId="0" borderId="36" xfId="0" applyFont="1" applyBorder="1" applyAlignment="1">
      <alignment horizontal="center" vertical="center" wrapText="1"/>
    </xf>
    <xf numFmtId="0" fontId="48" fillId="0" borderId="57"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14" xfId="0" applyFont="1" applyBorder="1" applyAlignment="1" applyProtection="1">
      <alignment horizontal="center" vertical="center"/>
      <protection locked="0"/>
    </xf>
    <xf numFmtId="0" fontId="54" fillId="0" borderId="36" xfId="0" applyFont="1" applyBorder="1" applyAlignment="1">
      <alignment vertical="center" wrapText="1"/>
    </xf>
    <xf numFmtId="0" fontId="54" fillId="0" borderId="40" xfId="0" applyFont="1" applyBorder="1" applyAlignment="1">
      <alignment vertical="center" wrapText="1"/>
    </xf>
    <xf numFmtId="0" fontId="4" fillId="0" borderId="36" xfId="0" applyFont="1" applyBorder="1" applyAlignment="1">
      <alignment horizontal="center" vertical="center"/>
    </xf>
    <xf numFmtId="0" fontId="3" fillId="0" borderId="36" xfId="0" applyFont="1" applyBorder="1" applyAlignment="1">
      <alignment horizontal="center" vertical="center"/>
    </xf>
    <xf numFmtId="0" fontId="3" fillId="0" borderId="58" xfId="0" applyFont="1" applyBorder="1" applyAlignment="1">
      <alignment horizontal="center" vertical="center"/>
    </xf>
    <xf numFmtId="0" fontId="3" fillId="0" borderId="38" xfId="0" applyFont="1" applyBorder="1" applyAlignment="1">
      <alignment horizontal="center" vertical="center"/>
    </xf>
    <xf numFmtId="0" fontId="3" fillId="0" borderId="59" xfId="0" applyFont="1" applyBorder="1" applyAlignment="1">
      <alignment horizontal="center" vertical="center"/>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48" fillId="0" borderId="60" xfId="0" applyFont="1" applyBorder="1" applyAlignment="1" applyProtection="1">
      <alignment horizontal="center" vertical="center"/>
      <protection/>
    </xf>
    <xf numFmtId="0" fontId="48" fillId="0" borderId="61" xfId="0" applyFont="1" applyBorder="1" applyAlignment="1" applyProtection="1">
      <alignment horizontal="center" vertical="center"/>
      <protection/>
    </xf>
    <xf numFmtId="38" fontId="48" fillId="0" borderId="44" xfId="48" applyFont="1" applyBorder="1" applyAlignment="1" applyProtection="1">
      <alignment horizontal="center" vertical="center" wrapText="1"/>
      <protection locked="0"/>
    </xf>
    <xf numFmtId="38" fontId="48" fillId="0" borderId="45" xfId="48" applyFont="1" applyBorder="1" applyAlignment="1" applyProtection="1">
      <alignment horizontal="center" vertical="center" wrapText="1"/>
      <protection locked="0"/>
    </xf>
    <xf numFmtId="0" fontId="52" fillId="0" borderId="62" xfId="0" applyFont="1" applyBorder="1" applyAlignment="1">
      <alignment horizontal="center" vertical="center" wrapText="1"/>
    </xf>
    <xf numFmtId="0" fontId="48" fillId="0" borderId="63" xfId="0" applyFont="1" applyBorder="1" applyAlignment="1">
      <alignment horizontal="center" vertical="center"/>
    </xf>
    <xf numFmtId="0" fontId="48" fillId="0" borderId="37" xfId="0" applyFont="1" applyBorder="1" applyAlignment="1" applyProtection="1">
      <alignment horizontal="center" vertical="center"/>
      <protection locked="0"/>
    </xf>
    <xf numFmtId="0" fontId="48" fillId="0" borderId="47" xfId="0" applyFont="1" applyBorder="1" applyAlignment="1" applyProtection="1">
      <alignment horizontal="center" vertical="center"/>
      <protection locked="0"/>
    </xf>
    <xf numFmtId="0" fontId="48" fillId="0" borderId="17" xfId="0" applyFont="1" applyBorder="1" applyAlignment="1" applyProtection="1">
      <alignment horizontal="center" vertical="center"/>
      <protection locked="0"/>
    </xf>
    <xf numFmtId="0" fontId="3" fillId="0" borderId="64" xfId="0" applyFont="1" applyBorder="1" applyAlignment="1">
      <alignment horizontal="center" vertical="center"/>
    </xf>
    <xf numFmtId="0" fontId="3" fillId="0" borderId="54" xfId="0" applyFont="1" applyBorder="1" applyAlignment="1">
      <alignment horizontal="center" vertical="center"/>
    </xf>
    <xf numFmtId="0" fontId="3" fillId="0" borderId="65"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38" fontId="48" fillId="0" borderId="62" xfId="48" applyFont="1" applyBorder="1" applyAlignment="1">
      <alignment vertical="center" wrapText="1"/>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3" fillId="0" borderId="51" xfId="0" applyFont="1" applyBorder="1" applyAlignment="1">
      <alignment horizontal="center" vertical="center"/>
    </xf>
    <xf numFmtId="0" fontId="51" fillId="0" borderId="68" xfId="0" applyFont="1" applyBorder="1" applyAlignment="1">
      <alignment horizontal="center" vertical="center"/>
    </xf>
    <xf numFmtId="0" fontId="51" fillId="0" borderId="27" xfId="0" applyFont="1" applyBorder="1" applyAlignment="1">
      <alignment horizontal="center" vertical="center"/>
    </xf>
    <xf numFmtId="0" fontId="51" fillId="0" borderId="69" xfId="0" applyFont="1" applyBorder="1" applyAlignment="1">
      <alignment horizontal="center" vertical="center"/>
    </xf>
    <xf numFmtId="0" fontId="51" fillId="0" borderId="58" xfId="0" applyFont="1" applyBorder="1" applyAlignment="1">
      <alignment horizontal="center" vertical="center"/>
    </xf>
    <xf numFmtId="0" fontId="48" fillId="0" borderId="70" xfId="0" applyFont="1" applyBorder="1" applyAlignment="1" applyProtection="1">
      <alignment horizontal="center" vertical="center"/>
      <protection locked="0"/>
    </xf>
    <xf numFmtId="0" fontId="48" fillId="0" borderId="71" xfId="0" applyFont="1" applyBorder="1" applyAlignment="1" applyProtection="1">
      <alignment horizontal="center" vertical="center"/>
      <protection locked="0"/>
    </xf>
    <xf numFmtId="0" fontId="48" fillId="0" borderId="28" xfId="0" applyFont="1" applyBorder="1" applyAlignment="1" applyProtection="1">
      <alignment horizontal="center" vertical="center"/>
      <protection locked="0"/>
    </xf>
    <xf numFmtId="0" fontId="48" fillId="0" borderId="72" xfId="0" applyFont="1" applyBorder="1" applyAlignment="1" applyProtection="1">
      <alignment horizontal="center" vertical="center"/>
      <protection locked="0"/>
    </xf>
    <xf numFmtId="0" fontId="51" fillId="0" borderId="73" xfId="0" applyFont="1" applyBorder="1" applyAlignment="1">
      <alignment horizontal="center" vertical="center"/>
    </xf>
    <xf numFmtId="0" fontId="51" fillId="0" borderId="11" xfId="0" applyFont="1" applyBorder="1" applyAlignment="1">
      <alignment horizontal="center" vertical="center"/>
    </xf>
    <xf numFmtId="0" fontId="51" fillId="0" borderId="22" xfId="0" applyFont="1" applyBorder="1" applyAlignment="1">
      <alignment horizontal="center" vertical="center"/>
    </xf>
    <xf numFmtId="0" fontId="51" fillId="0" borderId="74" xfId="0" applyFont="1" applyBorder="1" applyAlignment="1">
      <alignment horizontal="center" vertical="center"/>
    </xf>
    <xf numFmtId="0" fontId="51" fillId="0" borderId="19" xfId="0" applyFont="1" applyBorder="1" applyAlignment="1">
      <alignment horizontal="center" vertical="center"/>
    </xf>
    <xf numFmtId="0" fontId="51" fillId="0" borderId="75" xfId="0" applyFont="1" applyBorder="1" applyAlignment="1">
      <alignment horizontal="center" vertical="center"/>
    </xf>
    <xf numFmtId="0" fontId="48" fillId="0" borderId="21" xfId="0" applyFont="1" applyBorder="1" applyAlignment="1" applyProtection="1">
      <alignment horizontal="center" vertical="center"/>
      <protection locked="0"/>
    </xf>
    <xf numFmtId="0" fontId="48" fillId="0" borderId="76" xfId="0" applyFont="1" applyBorder="1" applyAlignment="1" applyProtection="1">
      <alignment horizontal="center" vertical="center"/>
      <protection locked="0"/>
    </xf>
    <xf numFmtId="0" fontId="51" fillId="0" borderId="13" xfId="0" applyFont="1" applyBorder="1" applyAlignment="1">
      <alignment horizontal="center" vertical="center"/>
    </xf>
    <xf numFmtId="0" fontId="51" fillId="0" borderId="20" xfId="0" applyFont="1" applyBorder="1" applyAlignment="1">
      <alignment horizontal="center" vertical="center"/>
    </xf>
    <xf numFmtId="0" fontId="51" fillId="0" borderId="51" xfId="0" applyFont="1" applyBorder="1" applyAlignment="1">
      <alignment horizontal="center" vertical="center"/>
    </xf>
    <xf numFmtId="0" fontId="51" fillId="0" borderId="57" xfId="0" applyFont="1" applyBorder="1" applyAlignment="1">
      <alignment horizontal="center" vertical="center"/>
    </xf>
    <xf numFmtId="0" fontId="53" fillId="0" borderId="24" xfId="0" applyFont="1" applyBorder="1" applyAlignment="1" applyProtection="1">
      <alignment horizontal="center" vertical="center" shrinkToFit="1"/>
      <protection locked="0"/>
    </xf>
    <xf numFmtId="0" fontId="53" fillId="0" borderId="12" xfId="0" applyFont="1" applyBorder="1" applyAlignment="1" applyProtection="1">
      <alignment horizontal="center" vertical="center" shrinkToFit="1"/>
      <protection locked="0"/>
    </xf>
    <xf numFmtId="0" fontId="53" fillId="0" borderId="25" xfId="0" applyFont="1" applyBorder="1" applyAlignment="1" applyProtection="1">
      <alignment horizontal="center" vertical="center" shrinkToFit="1"/>
      <protection locked="0"/>
    </xf>
    <xf numFmtId="0" fontId="3" fillId="0" borderId="65" xfId="0" applyFont="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48" fillId="0" borderId="50" xfId="0" applyNumberFormat="1" applyFont="1" applyBorder="1" applyAlignment="1" applyProtection="1">
      <alignment horizontal="center" vertical="center"/>
      <protection locked="0"/>
    </xf>
    <xf numFmtId="0" fontId="48" fillId="0" borderId="12" xfId="0" applyFont="1" applyBorder="1" applyAlignment="1" applyProtection="1">
      <alignment horizontal="center" vertical="center"/>
      <protection/>
    </xf>
    <xf numFmtId="0" fontId="48" fillId="0" borderId="12" xfId="0" applyNumberFormat="1" applyFont="1" applyBorder="1" applyAlignment="1" applyProtection="1">
      <alignment horizontal="center" vertical="center"/>
      <protection/>
    </xf>
    <xf numFmtId="0" fontId="48" fillId="0" borderId="29" xfId="0" applyFont="1" applyBorder="1" applyAlignment="1" applyProtection="1">
      <alignment horizontal="center" vertical="center"/>
      <protection locked="0"/>
    </xf>
    <xf numFmtId="0" fontId="48" fillId="0" borderId="29" xfId="0" applyFont="1" applyBorder="1" applyAlignment="1">
      <alignment horizontal="center" vertical="center"/>
    </xf>
    <xf numFmtId="0" fontId="48" fillId="0" borderId="50" xfId="0" applyFont="1" applyBorder="1" applyAlignment="1" applyProtection="1">
      <alignment horizontal="center" vertical="center"/>
      <protection locked="0"/>
    </xf>
    <xf numFmtId="0" fontId="48" fillId="0" borderId="77" xfId="0" applyFont="1" applyBorder="1" applyAlignment="1">
      <alignment horizontal="center" vertical="center"/>
    </xf>
    <xf numFmtId="0" fontId="48" fillId="0" borderId="34" xfId="0" applyFont="1" applyBorder="1" applyAlignment="1">
      <alignment horizontal="center" vertical="center"/>
    </xf>
    <xf numFmtId="0" fontId="48" fillId="32" borderId="34" xfId="0" applyFont="1" applyFill="1" applyBorder="1" applyAlignment="1" applyProtection="1">
      <alignment horizontal="center" vertical="center" shrinkToFit="1"/>
      <protection locked="0"/>
    </xf>
    <xf numFmtId="0" fontId="48" fillId="0" borderId="27" xfId="0" applyFont="1" applyBorder="1" applyAlignment="1" applyProtection="1">
      <alignment horizontal="center" vertical="center"/>
      <protection locked="0"/>
    </xf>
    <xf numFmtId="0" fontId="48" fillId="0" borderId="27" xfId="0" applyFont="1" applyBorder="1" applyAlignment="1">
      <alignment horizontal="center" vertical="center"/>
    </xf>
    <xf numFmtId="0" fontId="48" fillId="0" borderId="29"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8">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48"/>
  <sheetViews>
    <sheetView tabSelected="1" view="pageBreakPreview" zoomScaleSheetLayoutView="100" zoomScalePageLayoutView="0" workbookViewId="0" topLeftCell="A1">
      <selection activeCell="F18" sqref="F18:G18"/>
    </sheetView>
  </sheetViews>
  <sheetFormatPr defaultColWidth="9.140625" defaultRowHeight="15"/>
  <cols>
    <col min="1" max="58" width="1.57421875" style="9" customWidth="1"/>
    <col min="59" max="60" width="9.00390625" style="9" hidden="1" customWidth="1"/>
    <col min="61" max="61" width="15.57421875" style="9" hidden="1" customWidth="1"/>
    <col min="62" max="62" width="10.8515625" style="9" hidden="1" customWidth="1"/>
    <col min="63" max="68" width="9.00390625" style="9" hidden="1" customWidth="1"/>
    <col min="69" max="70" width="9.00390625" style="9" customWidth="1"/>
    <col min="71" max="16384" width="9.00390625" style="9" customWidth="1"/>
  </cols>
  <sheetData>
    <row r="1" spans="1:54" ht="13.5" customHeight="1">
      <c r="A1" s="3"/>
      <c r="B1" s="125" t="s">
        <v>0</v>
      </c>
      <c r="C1" s="125"/>
      <c r="D1" s="125"/>
      <c r="E1" s="125"/>
      <c r="F1" s="125"/>
      <c r="G1" s="125" t="s">
        <v>1</v>
      </c>
      <c r="H1" s="125"/>
      <c r="I1" s="125"/>
      <c r="J1" s="125"/>
      <c r="K1" s="125"/>
      <c r="L1" s="125" t="s">
        <v>2</v>
      </c>
      <c r="M1" s="125"/>
      <c r="N1" s="125"/>
      <c r="O1" s="125"/>
      <c r="P1" s="125"/>
      <c r="Q1" s="8"/>
      <c r="AM1" s="102"/>
      <c r="AN1" s="102"/>
      <c r="AO1" s="102"/>
      <c r="AP1" s="102"/>
      <c r="AQ1" s="102"/>
      <c r="AR1" s="95" t="s">
        <v>16</v>
      </c>
      <c r="AS1" s="95"/>
      <c r="AT1" s="102"/>
      <c r="AU1" s="102"/>
      <c r="AV1" s="95" t="s">
        <v>17</v>
      </c>
      <c r="AW1" s="95"/>
      <c r="AX1" s="102"/>
      <c r="AY1" s="102"/>
      <c r="AZ1" s="95" t="s">
        <v>54</v>
      </c>
      <c r="BA1" s="95"/>
      <c r="BB1" s="95"/>
    </row>
    <row r="2" spans="1:64" ht="13.5" customHeight="1">
      <c r="A2" s="3"/>
      <c r="B2" s="126"/>
      <c r="C2" s="126"/>
      <c r="D2" s="126"/>
      <c r="E2" s="126"/>
      <c r="F2" s="126"/>
      <c r="G2" s="126"/>
      <c r="H2" s="126"/>
      <c r="I2" s="126"/>
      <c r="J2" s="126"/>
      <c r="K2" s="126"/>
      <c r="L2" s="126"/>
      <c r="M2" s="126"/>
      <c r="N2" s="126"/>
      <c r="O2" s="126"/>
      <c r="P2" s="126"/>
      <c r="BH2" s="9" t="s">
        <v>13</v>
      </c>
      <c r="BI2" s="9" t="s">
        <v>33</v>
      </c>
      <c r="BJ2" s="10">
        <f>IF(AW33="郵送",IF(BI37&lt;&gt;0,"","要"),"")</f>
      </c>
      <c r="BK2" s="9" t="s">
        <v>60</v>
      </c>
      <c r="BL2" s="9" t="s">
        <v>67</v>
      </c>
    </row>
    <row r="3" spans="1:64" ht="13.5" customHeight="1">
      <c r="A3" s="3"/>
      <c r="B3" s="126"/>
      <c r="C3" s="126"/>
      <c r="D3" s="126"/>
      <c r="E3" s="126"/>
      <c r="F3" s="126"/>
      <c r="G3" s="126"/>
      <c r="H3" s="126"/>
      <c r="I3" s="126"/>
      <c r="J3" s="126"/>
      <c r="K3" s="126"/>
      <c r="L3" s="126"/>
      <c r="M3" s="126"/>
      <c r="N3" s="126"/>
      <c r="O3" s="126"/>
      <c r="P3" s="126"/>
      <c r="BH3" s="9" t="s">
        <v>14</v>
      </c>
      <c r="BI3" s="9" t="s">
        <v>37</v>
      </c>
      <c r="BJ3" s="10">
        <f>IF(AW33="郵送",IF(BI37&lt;&gt;0,"","不要"),"")</f>
      </c>
      <c r="BK3" s="9" t="s">
        <v>61</v>
      </c>
      <c r="BL3" s="9" t="s">
        <v>68</v>
      </c>
    </row>
    <row r="4" spans="1:64" ht="13.5" customHeight="1">
      <c r="A4" s="3"/>
      <c r="B4" s="126"/>
      <c r="C4" s="126"/>
      <c r="D4" s="126"/>
      <c r="E4" s="126"/>
      <c r="F4" s="126"/>
      <c r="G4" s="126"/>
      <c r="H4" s="126"/>
      <c r="I4" s="126"/>
      <c r="J4" s="126"/>
      <c r="K4" s="126"/>
      <c r="L4" s="126"/>
      <c r="M4" s="126"/>
      <c r="N4" s="126"/>
      <c r="O4" s="126"/>
      <c r="P4" s="126"/>
      <c r="BI4" s="9" t="s">
        <v>34</v>
      </c>
      <c r="BL4" s="9" t="s">
        <v>90</v>
      </c>
    </row>
    <row r="5" spans="1:61" ht="13.5" customHeight="1">
      <c r="A5" s="1"/>
      <c r="B5" s="1"/>
      <c r="C5" s="1"/>
      <c r="D5" s="1"/>
      <c r="E5" s="1"/>
      <c r="F5" s="1"/>
      <c r="G5" s="1"/>
      <c r="H5" s="1"/>
      <c r="I5" s="1"/>
      <c r="J5" s="1"/>
      <c r="BI5" s="9" t="s">
        <v>38</v>
      </c>
    </row>
    <row r="6" spans="1:61" ht="13.5" customHeight="1">
      <c r="A6" s="1"/>
      <c r="B6" s="1"/>
      <c r="C6" s="1"/>
      <c r="D6" s="1"/>
      <c r="E6" s="1"/>
      <c r="F6" s="1"/>
      <c r="G6" s="1"/>
      <c r="H6" s="1"/>
      <c r="I6" s="1"/>
      <c r="J6" s="1"/>
      <c r="K6" s="1"/>
      <c r="L6" s="1"/>
      <c r="M6" s="1"/>
      <c r="N6" s="1"/>
      <c r="O6" s="1"/>
      <c r="P6" s="1"/>
      <c r="BI6" s="9" t="s">
        <v>35</v>
      </c>
    </row>
    <row r="7" spans="1:61" ht="13.5" customHeight="1">
      <c r="A7" s="1"/>
      <c r="B7" s="1"/>
      <c r="C7" s="1"/>
      <c r="D7" s="1"/>
      <c r="E7" s="1"/>
      <c r="F7" s="1"/>
      <c r="G7" s="1"/>
      <c r="H7" s="1"/>
      <c r="I7" s="1"/>
      <c r="J7" s="1"/>
      <c r="K7" s="1"/>
      <c r="L7" s="1"/>
      <c r="M7" s="1"/>
      <c r="N7" s="1"/>
      <c r="O7" s="1"/>
      <c r="P7" s="1"/>
      <c r="BI7" s="9" t="s">
        <v>53</v>
      </c>
    </row>
    <row r="8" spans="1:61" ht="13.5" customHeight="1">
      <c r="A8" s="98" t="s">
        <v>12</v>
      </c>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7"/>
      <c r="BD8" s="7"/>
      <c r="BE8" s="7"/>
      <c r="BF8" s="7"/>
      <c r="BI8" s="9" t="s">
        <v>36</v>
      </c>
    </row>
    <row r="9" spans="1:61" ht="13.5" customHeight="1">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6"/>
      <c r="BD9" s="6"/>
      <c r="BE9" s="6"/>
      <c r="BF9" s="7"/>
      <c r="BI9" s="9" t="s">
        <v>39</v>
      </c>
    </row>
    <row r="10" spans="1:61" ht="13.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7"/>
      <c r="BI10" s="9" t="s">
        <v>40</v>
      </c>
    </row>
    <row r="11" spans="1:16" ht="13.5" customHeight="1">
      <c r="A11" s="1"/>
      <c r="B11" s="1"/>
      <c r="C11" s="1"/>
      <c r="D11" s="1"/>
      <c r="E11" s="1"/>
      <c r="F11" s="1"/>
      <c r="G11" s="1"/>
      <c r="H11" s="1"/>
      <c r="I11" s="1"/>
      <c r="J11" s="1"/>
      <c r="K11" s="1"/>
      <c r="L11" s="1"/>
      <c r="M11" s="1"/>
      <c r="N11" s="1"/>
      <c r="O11" s="1"/>
      <c r="P11" s="1"/>
    </row>
    <row r="12" spans="1:16" ht="15" customHeight="1">
      <c r="A12" s="4" t="s">
        <v>11</v>
      </c>
      <c r="B12" s="4"/>
      <c r="C12" s="4"/>
      <c r="D12" s="4"/>
      <c r="E12" s="4"/>
      <c r="F12" s="4"/>
      <c r="G12" s="1"/>
      <c r="H12" s="1"/>
      <c r="I12" s="1"/>
      <c r="J12" s="1"/>
      <c r="K12" s="1"/>
      <c r="L12" s="1"/>
      <c r="M12" s="1"/>
      <c r="N12" s="1"/>
      <c r="O12" s="1"/>
      <c r="P12" s="1"/>
    </row>
    <row r="13" spans="1:16" ht="13.5" customHeight="1">
      <c r="A13" s="4"/>
      <c r="B13" s="4"/>
      <c r="C13" s="4"/>
      <c r="D13" s="4"/>
      <c r="E13" s="4"/>
      <c r="F13" s="4"/>
      <c r="G13" s="1"/>
      <c r="H13" s="1"/>
      <c r="I13" s="1"/>
      <c r="J13" s="1"/>
      <c r="K13" s="1"/>
      <c r="L13" s="1"/>
      <c r="M13" s="1"/>
      <c r="N13" s="1"/>
      <c r="O13" s="1"/>
      <c r="P13" s="1"/>
    </row>
    <row r="14" spans="1:16" ht="15" customHeight="1">
      <c r="A14" s="11" t="s">
        <v>8</v>
      </c>
      <c r="B14" s="12"/>
      <c r="C14" s="12"/>
      <c r="D14" s="12"/>
      <c r="E14" s="12"/>
      <c r="F14" s="12"/>
      <c r="K14" s="2"/>
      <c r="L14" s="1"/>
      <c r="M14" s="1"/>
      <c r="N14" s="1"/>
      <c r="O14" s="1"/>
      <c r="P14" s="1"/>
    </row>
    <row r="15" spans="1:16" ht="13.5" customHeight="1">
      <c r="A15" s="13"/>
      <c r="K15" s="2"/>
      <c r="L15" s="1"/>
      <c r="M15" s="1"/>
      <c r="N15" s="1"/>
      <c r="O15" s="1"/>
      <c r="P15" s="1"/>
    </row>
    <row r="16" spans="1:16" ht="13.5" customHeight="1" thickBot="1">
      <c r="A16" s="2"/>
      <c r="B16" s="2"/>
      <c r="C16" s="2"/>
      <c r="D16" s="2"/>
      <c r="E16" s="2"/>
      <c r="F16" s="2"/>
      <c r="G16" s="2"/>
      <c r="H16" s="2"/>
      <c r="I16" s="2"/>
      <c r="J16" s="5"/>
      <c r="K16" s="2"/>
      <c r="L16" s="1"/>
      <c r="M16" s="1"/>
      <c r="N16" s="1"/>
      <c r="O16" s="1"/>
      <c r="P16" s="1"/>
    </row>
    <row r="17" spans="1:18" ht="13.5" customHeight="1" thickBot="1">
      <c r="A17" s="127" t="s">
        <v>74</v>
      </c>
      <c r="B17" s="128"/>
      <c r="C17" s="128"/>
      <c r="D17" s="128"/>
      <c r="E17" s="128"/>
      <c r="F17" s="129"/>
      <c r="G17" s="130"/>
      <c r="H17" s="130"/>
      <c r="I17" s="130"/>
      <c r="J17" s="130"/>
      <c r="K17" s="130"/>
      <c r="L17" s="130"/>
      <c r="M17" s="130"/>
      <c r="N17" s="130"/>
      <c r="O17" s="130"/>
      <c r="P17" s="131"/>
      <c r="Q17" s="54"/>
      <c r="R17" s="26"/>
    </row>
    <row r="18" spans="1:62" ht="15" customHeight="1">
      <c r="A18" s="143" t="s">
        <v>14</v>
      </c>
      <c r="B18" s="144"/>
      <c r="C18" s="144"/>
      <c r="D18" s="144"/>
      <c r="E18" s="144"/>
      <c r="F18" s="99"/>
      <c r="G18" s="99"/>
      <c r="H18" s="101" t="s">
        <v>15</v>
      </c>
      <c r="I18" s="101"/>
      <c r="J18" s="101"/>
      <c r="K18" s="43"/>
      <c r="L18" s="43" t="s">
        <v>70</v>
      </c>
      <c r="M18" s="53"/>
      <c r="N18" s="53"/>
      <c r="O18" s="100"/>
      <c r="P18" s="100"/>
      <c r="Q18" s="100"/>
      <c r="R18" s="100"/>
      <c r="S18" s="51" t="s">
        <v>16</v>
      </c>
      <c r="T18" s="186"/>
      <c r="U18" s="186"/>
      <c r="V18" s="186"/>
      <c r="W18" s="51" t="s">
        <v>88</v>
      </c>
      <c r="X18" s="187" t="s">
        <v>100</v>
      </c>
      <c r="Y18" s="187"/>
      <c r="Z18" s="187"/>
      <c r="AA18" s="187"/>
      <c r="AB18" s="187"/>
      <c r="AC18" s="186"/>
      <c r="AD18" s="186"/>
      <c r="AE18" s="186"/>
      <c r="AF18" s="186"/>
      <c r="AG18" s="51" t="s">
        <v>16</v>
      </c>
      <c r="AH18" s="180"/>
      <c r="AI18" s="180"/>
      <c r="AJ18" s="180"/>
      <c r="AK18" s="55" t="s">
        <v>88</v>
      </c>
      <c r="AL18" s="181" t="s">
        <v>87</v>
      </c>
      <c r="AM18" s="181"/>
      <c r="AN18" s="181"/>
      <c r="AO18" s="181"/>
      <c r="AP18" s="181"/>
      <c r="AQ18" s="180"/>
      <c r="AR18" s="180"/>
      <c r="AS18" s="188" t="s">
        <v>16</v>
      </c>
      <c r="AT18" s="188"/>
      <c r="AU18" s="180"/>
      <c r="AV18" s="180"/>
      <c r="AW18" s="188" t="s">
        <v>9</v>
      </c>
      <c r="AX18" s="188"/>
      <c r="AY18" s="56"/>
      <c r="AZ18" s="56"/>
      <c r="BA18" s="56"/>
      <c r="BB18" s="57"/>
      <c r="BI18" s="47">
        <f>DATE($BI$19-4,3,31)</f>
        <v>43555</v>
      </c>
      <c r="BJ18" s="47">
        <f>IF(AND($Q$18&lt;&gt;"",$W$18&lt;&gt;""),DATE($Q$18,$W$18,31),"")</f>
      </c>
    </row>
    <row r="19" spans="1:63" ht="15" customHeight="1">
      <c r="A19" s="141" t="s">
        <v>3</v>
      </c>
      <c r="B19" s="142"/>
      <c r="C19" s="142"/>
      <c r="D19" s="142"/>
      <c r="E19" s="142"/>
      <c r="F19" s="142"/>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83" t="s">
        <v>156</v>
      </c>
      <c r="AJ19" s="184"/>
      <c r="AK19" s="184"/>
      <c r="AL19" s="184"/>
      <c r="AM19" s="184"/>
      <c r="AN19" s="184"/>
      <c r="AO19" s="184"/>
      <c r="AP19" s="184"/>
      <c r="AQ19" s="185"/>
      <c r="AR19" s="185"/>
      <c r="AS19" s="185"/>
      <c r="AT19" s="185"/>
      <c r="AU19" s="185"/>
      <c r="AV19" s="185"/>
      <c r="AW19" s="185"/>
      <c r="AX19" s="185"/>
      <c r="AY19" s="63" t="s">
        <v>10</v>
      </c>
      <c r="AZ19" s="63"/>
      <c r="BA19" s="63"/>
      <c r="BB19" s="64"/>
      <c r="BH19" s="9" t="s">
        <v>84</v>
      </c>
      <c r="BI19" s="9">
        <f ca="1">IF(MONTH(NOW())&lt;4,YEAR(NOW())-1,YEAR(NOW()))</f>
        <v>2023</v>
      </c>
      <c r="BJ19" s="9">
        <f ca="1">MONTH(NOW())</f>
        <v>9</v>
      </c>
      <c r="BK19" s="46"/>
    </row>
    <row r="20" spans="1:63" ht="15" customHeight="1">
      <c r="A20" s="146" t="s">
        <v>19</v>
      </c>
      <c r="B20" s="147"/>
      <c r="C20" s="147"/>
      <c r="D20" s="147"/>
      <c r="E20" s="147"/>
      <c r="F20" s="147"/>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96" t="s">
        <v>70</v>
      </c>
      <c r="AJ20" s="97"/>
      <c r="AK20" s="97"/>
      <c r="AL20" s="97"/>
      <c r="AM20" s="177"/>
      <c r="AN20" s="177"/>
      <c r="AO20" s="177"/>
      <c r="AP20" s="177"/>
      <c r="AQ20" s="97" t="s">
        <v>16</v>
      </c>
      <c r="AR20" s="97"/>
      <c r="AS20" s="182"/>
      <c r="AT20" s="182"/>
      <c r="AU20" s="97" t="s">
        <v>17</v>
      </c>
      <c r="AV20" s="97"/>
      <c r="AW20" s="182"/>
      <c r="AX20" s="182"/>
      <c r="AY20" s="97" t="s">
        <v>18</v>
      </c>
      <c r="AZ20" s="97"/>
      <c r="BA20" s="97"/>
      <c r="BB20" s="62"/>
      <c r="BH20" s="9" t="s">
        <v>80</v>
      </c>
      <c r="BI20" s="47">
        <f>DATE($BI$19-4,3,31)</f>
        <v>43555</v>
      </c>
      <c r="BJ20" s="47">
        <f>IF(AND($AC$18&lt;&gt;"",$AH$18&lt;&gt;""),DATE($AC$18,$AH$18,31),"")</f>
      </c>
      <c r="BK20" s="9" t="str">
        <f>IF(BI20&lt;=BJ20,"ok",IF(AND(AI31="",AM31=""),"","no"))</f>
        <v>ok</v>
      </c>
    </row>
    <row r="21" spans="1:63" ht="15" customHeight="1">
      <c r="A21" s="148"/>
      <c r="B21" s="149"/>
      <c r="C21" s="149"/>
      <c r="D21" s="149"/>
      <c r="E21" s="149"/>
      <c r="F21" s="149"/>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61" t="s">
        <v>69</v>
      </c>
      <c r="AJ21" s="178">
        <f>BI26</f>
      </c>
      <c r="AK21" s="178"/>
      <c r="AL21" s="178"/>
      <c r="AM21" s="179">
        <f>BJ26</f>
      </c>
      <c r="AN21" s="179"/>
      <c r="AO21" s="179"/>
      <c r="AP21" s="179"/>
      <c r="AQ21" s="90" t="s">
        <v>16</v>
      </c>
      <c r="AR21" s="90"/>
      <c r="AS21" s="52" t="s">
        <v>71</v>
      </c>
      <c r="AT21" s="90"/>
      <c r="AU21" s="90"/>
      <c r="AV21" s="90"/>
      <c r="AW21" s="90"/>
      <c r="AX21" s="90"/>
      <c r="AY21" s="90"/>
      <c r="AZ21" s="90"/>
      <c r="BA21" s="90"/>
      <c r="BB21" s="137"/>
      <c r="BH21" s="9" t="s">
        <v>81</v>
      </c>
      <c r="BI21" s="47">
        <f>DATE($BI$19-19,3,31)</f>
        <v>38077</v>
      </c>
      <c r="BJ21" s="47">
        <f>IF(AND($AC$18&lt;&gt;"",$AH$18&lt;&gt;""),DATE($AC$18,$AH$18,31),"")</f>
      </c>
      <c r="BK21" s="9" t="str">
        <f>IF(BI21&lt;=BJ21,"ok",IF(AND(AI33="",AM33=""),"","no"))</f>
        <v>ok</v>
      </c>
    </row>
    <row r="22" spans="1:62" ht="24.75" customHeight="1">
      <c r="A22" s="174" t="s">
        <v>99</v>
      </c>
      <c r="B22" s="175"/>
      <c r="C22" s="175"/>
      <c r="D22" s="175"/>
      <c r="E22" s="175"/>
      <c r="F22" s="176"/>
      <c r="G22" s="171"/>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3"/>
      <c r="AI22" s="58" t="s">
        <v>155</v>
      </c>
      <c r="AJ22" s="59"/>
      <c r="AK22" s="59"/>
      <c r="AL22" s="59"/>
      <c r="AM22" s="59"/>
      <c r="AN22" s="59"/>
      <c r="AO22" s="59"/>
      <c r="AP22" s="59"/>
      <c r="AQ22" s="59"/>
      <c r="AR22" s="59"/>
      <c r="AS22" s="59"/>
      <c r="AT22" s="59"/>
      <c r="AU22" s="59"/>
      <c r="AV22" s="59"/>
      <c r="AW22" s="59"/>
      <c r="AX22" s="59"/>
      <c r="AY22" s="59"/>
      <c r="AZ22" s="59"/>
      <c r="BA22" s="59"/>
      <c r="BB22" s="60"/>
      <c r="BH22" s="9" t="s">
        <v>82</v>
      </c>
      <c r="BI22" s="47">
        <f>DATE($BI$19-4,3,31)</f>
        <v>43555</v>
      </c>
      <c r="BJ22" s="47">
        <f>IF(AND($AC$18&lt;&gt;"",$AH$18&lt;&gt;""),DATE($AC$18,$AH$18,31),"")</f>
      </c>
    </row>
    <row r="23" spans="1:63" ht="15" customHeight="1">
      <c r="A23" s="150" t="s">
        <v>20</v>
      </c>
      <c r="B23" s="126"/>
      <c r="C23" s="126"/>
      <c r="D23" s="126"/>
      <c r="E23" s="126"/>
      <c r="F23" s="126"/>
      <c r="G23" s="115" t="s">
        <v>22</v>
      </c>
      <c r="H23" s="108"/>
      <c r="I23" s="113"/>
      <c r="J23" s="113"/>
      <c r="K23" s="113"/>
      <c r="L23" s="15" t="s">
        <v>21</v>
      </c>
      <c r="M23" s="113"/>
      <c r="N23" s="113"/>
      <c r="O23" s="113"/>
      <c r="P23" s="113"/>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9"/>
      <c r="BC23" s="10"/>
      <c r="BD23" s="16"/>
      <c r="BH23" s="9" t="s">
        <v>83</v>
      </c>
      <c r="BI23" s="47">
        <f>DATE($BI$19-4,3,31)</f>
        <v>43555</v>
      </c>
      <c r="BJ23" s="47">
        <f>IF(AND($AC$18&lt;&gt;"",$AH$18&lt;&gt;""),DATE($AC$18,$AH$18,31),"")</f>
      </c>
      <c r="BK23" s="9" t="str">
        <f>IF(BI23&lt;=BJ23,"ok",IF(AND(AI34=""),"","no"))</f>
        <v>ok</v>
      </c>
    </row>
    <row r="24" spans="1:63" ht="15" customHeight="1">
      <c r="A24" s="150"/>
      <c r="B24" s="126"/>
      <c r="C24" s="126"/>
      <c r="D24" s="126"/>
      <c r="E24" s="126"/>
      <c r="F24" s="126"/>
      <c r="G24" s="110"/>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2"/>
      <c r="BC24" s="10"/>
      <c r="BD24" s="16"/>
      <c r="BK24" s="9" t="str">
        <f>IF(BI24&lt;=BJ24,"ok",IF(AND(AI35="",AM35=""),"","no"))</f>
        <v>ok</v>
      </c>
    </row>
    <row r="25" spans="1:62" ht="15" customHeight="1">
      <c r="A25" s="150"/>
      <c r="B25" s="126"/>
      <c r="C25" s="126"/>
      <c r="D25" s="126"/>
      <c r="E25" s="126"/>
      <c r="F25" s="126"/>
      <c r="G25" s="110"/>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2"/>
      <c r="BC25" s="10"/>
      <c r="BD25" s="16"/>
      <c r="BH25" s="9" t="s">
        <v>89</v>
      </c>
      <c r="BI25" s="45">
        <f>DATE(1989,1,8)</f>
        <v>32516</v>
      </c>
      <c r="BJ25" s="45">
        <f>IF(OR(AM20="",AS20="",AW20=""),"",DATE(AM20,AS20,AW20))</f>
      </c>
    </row>
    <row r="26" spans="1:62" ht="15" customHeight="1">
      <c r="A26" s="150"/>
      <c r="B26" s="126"/>
      <c r="C26" s="126"/>
      <c r="D26" s="126"/>
      <c r="E26" s="126"/>
      <c r="F26" s="126"/>
      <c r="G26" s="110"/>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2"/>
      <c r="BI26" s="9">
        <f>IF(BJ25="","",IF(BI25&gt;BJ25,"昭和","平成"))</f>
      </c>
      <c r="BJ26" s="9">
        <f>IF(BI26&lt;&gt;"",IF(BI26="平成",AM20-1988,AM20-1925),"")</f>
      </c>
    </row>
    <row r="27" spans="1:62" ht="15" customHeight="1">
      <c r="A27" s="150"/>
      <c r="B27" s="126"/>
      <c r="C27" s="126"/>
      <c r="D27" s="126"/>
      <c r="E27" s="126"/>
      <c r="F27" s="126"/>
      <c r="G27" s="89" t="s">
        <v>23</v>
      </c>
      <c r="H27" s="90"/>
      <c r="I27" s="90"/>
      <c r="J27" s="90"/>
      <c r="K27" s="17" t="s">
        <v>24</v>
      </c>
      <c r="L27" s="87"/>
      <c r="M27" s="87"/>
      <c r="N27" s="87"/>
      <c r="O27" s="87"/>
      <c r="P27" s="17" t="s">
        <v>25</v>
      </c>
      <c r="Q27" s="87"/>
      <c r="R27" s="87"/>
      <c r="S27" s="87"/>
      <c r="T27" s="87"/>
      <c r="U27" s="17" t="s">
        <v>21</v>
      </c>
      <c r="V27" s="87"/>
      <c r="W27" s="87"/>
      <c r="X27" s="87"/>
      <c r="Y27" s="87"/>
      <c r="Z27" s="18"/>
      <c r="AA27" s="90" t="s">
        <v>26</v>
      </c>
      <c r="AB27" s="90"/>
      <c r="AC27" s="90"/>
      <c r="AD27" s="90"/>
      <c r="AE27" s="17" t="s">
        <v>24</v>
      </c>
      <c r="AF27" s="87"/>
      <c r="AG27" s="87"/>
      <c r="AH27" s="87"/>
      <c r="AI27" s="87"/>
      <c r="AJ27" s="17" t="s">
        <v>25</v>
      </c>
      <c r="AK27" s="87"/>
      <c r="AL27" s="87"/>
      <c r="AM27" s="87"/>
      <c r="AN27" s="87"/>
      <c r="AO27" s="17" t="s">
        <v>21</v>
      </c>
      <c r="AP27" s="87"/>
      <c r="AQ27" s="87"/>
      <c r="AR27" s="87"/>
      <c r="AS27" s="87"/>
      <c r="AT27" s="90"/>
      <c r="AU27" s="90"/>
      <c r="AV27" s="90"/>
      <c r="AW27" s="90"/>
      <c r="AX27" s="90"/>
      <c r="AY27" s="90"/>
      <c r="AZ27" s="90"/>
      <c r="BA27" s="90"/>
      <c r="BB27" s="137"/>
      <c r="BI27" s="9">
        <f>IF(BJ26="","",IF(BI26&gt;BJ26,"昭和","平成"))</f>
      </c>
      <c r="BJ27" s="9">
        <f>IF(BI27&lt;&gt;"",IF(BI27="平成",AM20-1988,AM20-1925),"")</f>
      </c>
    </row>
    <row r="28" spans="1:54" ht="15" customHeight="1">
      <c r="A28" s="103" t="s">
        <v>27</v>
      </c>
      <c r="B28" s="104"/>
      <c r="C28" s="104"/>
      <c r="D28" s="104"/>
      <c r="E28" s="104"/>
      <c r="F28" s="104"/>
      <c r="G28" s="114"/>
      <c r="H28" s="114"/>
      <c r="I28" s="114"/>
      <c r="J28" s="114"/>
      <c r="K28" s="114"/>
      <c r="L28" s="114"/>
      <c r="M28" s="114"/>
      <c r="N28" s="114"/>
      <c r="O28" s="114"/>
      <c r="P28" s="114"/>
      <c r="Q28" s="114"/>
      <c r="R28" s="114"/>
      <c r="S28" s="114"/>
      <c r="T28" s="114"/>
      <c r="U28" s="114"/>
      <c r="V28" s="114"/>
      <c r="W28" s="123">
        <f>IF(OR(BK20="no",BK21="no",BK23="no",BK24="no"),"発行期限が過ぎているため発行できない証明書が選択されています。","")</f>
      </c>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4"/>
    </row>
    <row r="29" spans="1:68" ht="15" customHeight="1">
      <c r="A29" s="103"/>
      <c r="B29" s="104"/>
      <c r="C29" s="104"/>
      <c r="D29" s="104"/>
      <c r="E29" s="104"/>
      <c r="F29" s="104"/>
      <c r="G29" s="114"/>
      <c r="H29" s="114"/>
      <c r="I29" s="114"/>
      <c r="J29" s="114"/>
      <c r="K29" s="114"/>
      <c r="L29" s="114"/>
      <c r="M29" s="114"/>
      <c r="N29" s="114"/>
      <c r="O29" s="114"/>
      <c r="P29" s="114"/>
      <c r="Q29" s="114"/>
      <c r="R29" s="114"/>
      <c r="S29" s="114"/>
      <c r="T29" s="114"/>
      <c r="U29" s="114"/>
      <c r="V29" s="114"/>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4"/>
      <c r="BH29" s="9" t="s">
        <v>79</v>
      </c>
      <c r="BO29" s="9" t="s">
        <v>44</v>
      </c>
      <c r="BP29" s="9" t="s">
        <v>94</v>
      </c>
    </row>
    <row r="30" spans="1:68" ht="15" customHeight="1">
      <c r="A30" s="116" t="s">
        <v>32</v>
      </c>
      <c r="B30" s="117"/>
      <c r="C30" s="117"/>
      <c r="D30" s="117"/>
      <c r="E30" s="117"/>
      <c r="F30" s="117"/>
      <c r="G30" s="88" t="s">
        <v>28</v>
      </c>
      <c r="H30" s="88"/>
      <c r="I30" s="88"/>
      <c r="J30" s="88"/>
      <c r="K30" s="88"/>
      <c r="L30" s="88"/>
      <c r="M30" s="88"/>
      <c r="N30" s="88"/>
      <c r="O30" s="88"/>
      <c r="P30" s="88"/>
      <c r="Q30" s="88" t="s">
        <v>5</v>
      </c>
      <c r="R30" s="88"/>
      <c r="S30" s="88"/>
      <c r="T30" s="88"/>
      <c r="U30" s="88"/>
      <c r="V30" s="88"/>
      <c r="W30" s="88" t="s">
        <v>29</v>
      </c>
      <c r="X30" s="88"/>
      <c r="Y30" s="88"/>
      <c r="Z30" s="88"/>
      <c r="AA30" s="88"/>
      <c r="AB30" s="88"/>
      <c r="AC30" s="88"/>
      <c r="AD30" s="88" t="s">
        <v>30</v>
      </c>
      <c r="AE30" s="88"/>
      <c r="AF30" s="88"/>
      <c r="AG30" s="88"/>
      <c r="AH30" s="88"/>
      <c r="AI30" s="88" t="s">
        <v>31</v>
      </c>
      <c r="AJ30" s="88"/>
      <c r="AK30" s="88"/>
      <c r="AL30" s="88" t="s">
        <v>72</v>
      </c>
      <c r="AM30" s="88"/>
      <c r="AN30" s="88"/>
      <c r="AO30" s="88"/>
      <c r="AP30" s="14"/>
      <c r="BB30" s="19"/>
      <c r="BH30" s="36" t="s">
        <v>63</v>
      </c>
      <c r="BI30" s="37" t="s">
        <v>51</v>
      </c>
      <c r="BJ30" s="37"/>
      <c r="BK30" s="37" t="s">
        <v>62</v>
      </c>
      <c r="BL30" s="38">
        <f>IF(BI37&gt;0,0,SUM(BK31:BL36)+BL37+BL38+IF(AI34&gt;0,BL39,0))</f>
        <v>0</v>
      </c>
      <c r="BN30" s="9">
        <v>1</v>
      </c>
      <c r="BO30" s="48">
        <v>12</v>
      </c>
      <c r="BP30" s="48">
        <v>10</v>
      </c>
    </row>
    <row r="31" spans="1:68" ht="15" customHeight="1">
      <c r="A31" s="118"/>
      <c r="B31" s="119"/>
      <c r="C31" s="119"/>
      <c r="D31" s="119"/>
      <c r="E31" s="119"/>
      <c r="F31" s="119"/>
      <c r="G31" s="93" t="s">
        <v>41</v>
      </c>
      <c r="H31" s="93"/>
      <c r="I31" s="93"/>
      <c r="J31" s="93"/>
      <c r="K31" s="93"/>
      <c r="L31" s="93"/>
      <c r="M31" s="93"/>
      <c r="N31" s="93"/>
      <c r="O31" s="93"/>
      <c r="P31" s="93"/>
      <c r="Q31" s="93" t="s">
        <v>7</v>
      </c>
      <c r="R31" s="93"/>
      <c r="S31" s="93"/>
      <c r="T31" s="93"/>
      <c r="U31" s="93"/>
      <c r="V31" s="93"/>
      <c r="W31" s="69" t="s">
        <v>42</v>
      </c>
      <c r="X31" s="69"/>
      <c r="Y31" s="69"/>
      <c r="Z31" s="69"/>
      <c r="AA31" s="69"/>
      <c r="AB31" s="69"/>
      <c r="AC31" s="69"/>
      <c r="AD31" s="91">
        <v>100</v>
      </c>
      <c r="AE31" s="92"/>
      <c r="AF31" s="92"/>
      <c r="AG31" s="92"/>
      <c r="AH31" s="20" t="s">
        <v>43</v>
      </c>
      <c r="AI31" s="114"/>
      <c r="AJ31" s="114"/>
      <c r="AK31" s="114"/>
      <c r="AL31" s="21"/>
      <c r="AM31" s="99"/>
      <c r="AN31" s="99"/>
      <c r="AO31" s="122"/>
      <c r="AP31" s="14"/>
      <c r="BB31" s="44"/>
      <c r="BH31" s="39">
        <f aca="true" t="shared" si="0" ref="BH31:BH36">AD31*AI31+AM31*AD31*2</f>
        <v>0</v>
      </c>
      <c r="BI31" s="14">
        <f>IF(OR(AW33="",AW33="来校"),0,IF(BL30=0,0,IF(BL30&lt;50,120,IF(BL30&lt;100,140,IF(BL30&lt;150,210,IF(BL30&lt;250,250,360)))))+BI37)</f>
        <v>0</v>
      </c>
      <c r="BJ31" s="14"/>
      <c r="BK31" s="14"/>
      <c r="BL31" s="40"/>
      <c r="BN31" s="9">
        <v>2</v>
      </c>
      <c r="BO31" s="48">
        <v>23</v>
      </c>
      <c r="BP31" s="48">
        <v>20</v>
      </c>
    </row>
    <row r="32" spans="1:68" ht="15" customHeight="1">
      <c r="A32" s="118"/>
      <c r="B32" s="119"/>
      <c r="C32" s="119"/>
      <c r="D32" s="119"/>
      <c r="E32" s="119"/>
      <c r="F32" s="119"/>
      <c r="G32" s="93" t="s">
        <v>44</v>
      </c>
      <c r="H32" s="93"/>
      <c r="I32" s="93"/>
      <c r="J32" s="93"/>
      <c r="K32" s="93"/>
      <c r="L32" s="93"/>
      <c r="M32" s="93"/>
      <c r="N32" s="93"/>
      <c r="O32" s="93"/>
      <c r="P32" s="93"/>
      <c r="Q32" s="93" t="s">
        <v>21</v>
      </c>
      <c r="R32" s="93"/>
      <c r="S32" s="93"/>
      <c r="T32" s="93"/>
      <c r="U32" s="93"/>
      <c r="V32" s="93"/>
      <c r="W32" s="69" t="s">
        <v>21</v>
      </c>
      <c r="X32" s="69"/>
      <c r="Y32" s="69"/>
      <c r="Z32" s="69"/>
      <c r="AA32" s="69"/>
      <c r="AB32" s="69"/>
      <c r="AC32" s="69"/>
      <c r="AD32" s="91">
        <v>100</v>
      </c>
      <c r="AE32" s="92"/>
      <c r="AF32" s="92"/>
      <c r="AG32" s="92"/>
      <c r="AH32" s="20" t="s">
        <v>43</v>
      </c>
      <c r="AI32" s="114"/>
      <c r="AJ32" s="114"/>
      <c r="AK32" s="114"/>
      <c r="AL32" s="21"/>
      <c r="AM32" s="99"/>
      <c r="AN32" s="99"/>
      <c r="AO32" s="122"/>
      <c r="AP32" s="14"/>
      <c r="AQ32" s="136" t="s">
        <v>49</v>
      </c>
      <c r="AR32" s="136"/>
      <c r="AS32" s="136"/>
      <c r="AT32" s="136"/>
      <c r="AU32" s="136"/>
      <c r="AV32" s="136"/>
      <c r="AW32" s="145">
        <f>SUM(BH31:BH36)</f>
        <v>0</v>
      </c>
      <c r="AX32" s="145"/>
      <c r="AY32" s="145"/>
      <c r="AZ32" s="145"/>
      <c r="BA32" s="81"/>
      <c r="BB32" s="22"/>
      <c r="BH32" s="39">
        <f t="shared" si="0"/>
        <v>0</v>
      </c>
      <c r="BI32" s="14"/>
      <c r="BJ32" s="14"/>
      <c r="BK32" s="14">
        <f>IF(AI32&lt;&gt;"",CHOOSE(AI32,BO30,BO31,BO32,BO33,BO34,BO35,BO36,BO37,BO38,BO39,BO40,BO41,BO42,BO43,BO44),0)</f>
        <v>0</v>
      </c>
      <c r="BL32" s="40">
        <f>AM32*12</f>
        <v>0</v>
      </c>
      <c r="BN32" s="9">
        <v>3</v>
      </c>
      <c r="BO32" s="48">
        <v>33</v>
      </c>
      <c r="BP32" s="48">
        <v>30</v>
      </c>
    </row>
    <row r="33" spans="1:68" ht="15" customHeight="1">
      <c r="A33" s="118"/>
      <c r="B33" s="119"/>
      <c r="C33" s="119"/>
      <c r="D33" s="119"/>
      <c r="E33" s="119"/>
      <c r="F33" s="119"/>
      <c r="G33" s="93" t="s">
        <v>91</v>
      </c>
      <c r="H33" s="93"/>
      <c r="I33" s="93"/>
      <c r="J33" s="93"/>
      <c r="K33" s="93"/>
      <c r="L33" s="93"/>
      <c r="M33" s="93"/>
      <c r="N33" s="93"/>
      <c r="O33" s="93"/>
      <c r="P33" s="93"/>
      <c r="Q33" s="93" t="s">
        <v>7</v>
      </c>
      <c r="R33" s="93"/>
      <c r="S33" s="93"/>
      <c r="T33" s="93"/>
      <c r="U33" s="93"/>
      <c r="V33" s="93"/>
      <c r="W33" s="69" t="s">
        <v>47</v>
      </c>
      <c r="X33" s="69"/>
      <c r="Y33" s="69"/>
      <c r="Z33" s="69"/>
      <c r="AA33" s="69"/>
      <c r="AB33" s="69"/>
      <c r="AC33" s="69"/>
      <c r="AD33" s="91">
        <v>100</v>
      </c>
      <c r="AE33" s="92"/>
      <c r="AF33" s="92"/>
      <c r="AG33" s="92"/>
      <c r="AH33" s="20" t="s">
        <v>43</v>
      </c>
      <c r="AI33" s="114"/>
      <c r="AJ33" s="114"/>
      <c r="AK33" s="114"/>
      <c r="AL33" s="21"/>
      <c r="AM33" s="99"/>
      <c r="AN33" s="99"/>
      <c r="AO33" s="122"/>
      <c r="AP33" s="14"/>
      <c r="AQ33" s="78" t="s">
        <v>66</v>
      </c>
      <c r="AR33" s="79"/>
      <c r="AS33" s="79"/>
      <c r="AT33" s="79"/>
      <c r="AU33" s="79"/>
      <c r="AV33" s="80"/>
      <c r="AW33" s="134"/>
      <c r="AX33" s="135"/>
      <c r="AY33" s="135"/>
      <c r="AZ33" s="135"/>
      <c r="BA33" s="135"/>
      <c r="BB33" s="22"/>
      <c r="BH33" s="39">
        <f t="shared" si="0"/>
        <v>0</v>
      </c>
      <c r="BI33" s="14"/>
      <c r="BJ33" s="14"/>
      <c r="BK33" s="14"/>
      <c r="BL33" s="40"/>
      <c r="BN33" s="9">
        <v>4</v>
      </c>
      <c r="BO33" s="48">
        <v>44</v>
      </c>
      <c r="BP33" s="48">
        <v>40</v>
      </c>
    </row>
    <row r="34" spans="1:68" ht="15" customHeight="1">
      <c r="A34" s="118"/>
      <c r="B34" s="119"/>
      <c r="C34" s="119"/>
      <c r="D34" s="119"/>
      <c r="E34" s="119"/>
      <c r="F34" s="119"/>
      <c r="G34" s="93" t="s">
        <v>45</v>
      </c>
      <c r="H34" s="93"/>
      <c r="I34" s="93"/>
      <c r="J34" s="93"/>
      <c r="K34" s="93"/>
      <c r="L34" s="93"/>
      <c r="M34" s="93"/>
      <c r="N34" s="93"/>
      <c r="O34" s="93"/>
      <c r="P34" s="93"/>
      <c r="Q34" s="93" t="s">
        <v>7</v>
      </c>
      <c r="R34" s="93"/>
      <c r="S34" s="93"/>
      <c r="T34" s="93"/>
      <c r="U34" s="93"/>
      <c r="V34" s="93"/>
      <c r="W34" s="69" t="s">
        <v>42</v>
      </c>
      <c r="X34" s="69"/>
      <c r="Y34" s="69"/>
      <c r="Z34" s="69"/>
      <c r="AA34" s="69"/>
      <c r="AB34" s="69"/>
      <c r="AC34" s="69"/>
      <c r="AD34" s="91">
        <v>350</v>
      </c>
      <c r="AE34" s="92"/>
      <c r="AF34" s="92"/>
      <c r="AG34" s="92"/>
      <c r="AH34" s="20" t="s">
        <v>43</v>
      </c>
      <c r="AI34" s="114"/>
      <c r="AJ34" s="114"/>
      <c r="AK34" s="114"/>
      <c r="AL34" s="21"/>
      <c r="AM34" s="132"/>
      <c r="AN34" s="132"/>
      <c r="AO34" s="133"/>
      <c r="AP34" s="14"/>
      <c r="AQ34" s="78" t="s">
        <v>76</v>
      </c>
      <c r="AR34" s="79"/>
      <c r="AS34" s="79"/>
      <c r="AT34" s="79"/>
      <c r="AU34" s="79"/>
      <c r="AV34" s="80"/>
      <c r="AW34" s="81">
        <f>BI31</f>
        <v>0</v>
      </c>
      <c r="AX34" s="82"/>
      <c r="AY34" s="82"/>
      <c r="AZ34" s="82"/>
      <c r="BA34" s="82"/>
      <c r="BB34" s="22"/>
      <c r="BH34" s="39">
        <f t="shared" si="0"/>
        <v>0</v>
      </c>
      <c r="BI34" s="14"/>
      <c r="BJ34" s="14"/>
      <c r="BK34" s="14"/>
      <c r="BL34" s="40"/>
      <c r="BN34" s="9">
        <v>5</v>
      </c>
      <c r="BO34" s="48">
        <v>55</v>
      </c>
      <c r="BP34" s="48">
        <v>50</v>
      </c>
    </row>
    <row r="35" spans="1:68" ht="15" customHeight="1">
      <c r="A35" s="118"/>
      <c r="B35" s="119"/>
      <c r="C35" s="119"/>
      <c r="D35" s="119"/>
      <c r="E35" s="119"/>
      <c r="F35" s="119"/>
      <c r="G35" s="93" t="s">
        <v>46</v>
      </c>
      <c r="H35" s="93"/>
      <c r="I35" s="93"/>
      <c r="J35" s="93"/>
      <c r="K35" s="93"/>
      <c r="L35" s="93"/>
      <c r="M35" s="93"/>
      <c r="N35" s="93"/>
      <c r="O35" s="93"/>
      <c r="P35" s="93"/>
      <c r="Q35" s="93" t="s">
        <v>7</v>
      </c>
      <c r="R35" s="93"/>
      <c r="S35" s="93"/>
      <c r="T35" s="93"/>
      <c r="U35" s="93"/>
      <c r="V35" s="93"/>
      <c r="W35" s="69" t="s">
        <v>42</v>
      </c>
      <c r="X35" s="69"/>
      <c r="Y35" s="69"/>
      <c r="Z35" s="69"/>
      <c r="AA35" s="69"/>
      <c r="AB35" s="69"/>
      <c r="AC35" s="69"/>
      <c r="AD35" s="91">
        <v>500</v>
      </c>
      <c r="AE35" s="92"/>
      <c r="AF35" s="92"/>
      <c r="AG35" s="92"/>
      <c r="AH35" s="20" t="s">
        <v>43</v>
      </c>
      <c r="AI35" s="114"/>
      <c r="AJ35" s="114"/>
      <c r="AK35" s="114"/>
      <c r="AL35" s="23" t="s">
        <v>48</v>
      </c>
      <c r="AM35" s="99"/>
      <c r="AN35" s="99"/>
      <c r="AO35" s="122"/>
      <c r="AP35" s="14"/>
      <c r="AQ35" s="78" t="s">
        <v>77</v>
      </c>
      <c r="AR35" s="79"/>
      <c r="AS35" s="79"/>
      <c r="AT35" s="80"/>
      <c r="AU35" s="83"/>
      <c r="AV35" s="84"/>
      <c r="AW35" s="81">
        <f>BI35</f>
        <v>0</v>
      </c>
      <c r="AX35" s="82"/>
      <c r="AY35" s="82"/>
      <c r="AZ35" s="82"/>
      <c r="BA35" s="82"/>
      <c r="BB35" s="22"/>
      <c r="BH35" s="39">
        <f t="shared" si="0"/>
        <v>0</v>
      </c>
      <c r="BI35" s="14">
        <f>IF(OR(BI38&gt;0,BI37&gt;0),0,IF(AU35="要",BJ35,0))</f>
        <v>0</v>
      </c>
      <c r="BJ35" s="14">
        <f>IF(BL30&lt;=250,260,IF(BL30&lt;=1000,350,600))</f>
        <v>260</v>
      </c>
      <c r="BK35" s="14"/>
      <c r="BL35" s="40"/>
      <c r="BN35" s="9">
        <v>6</v>
      </c>
      <c r="BO35" s="48">
        <v>66</v>
      </c>
      <c r="BP35" s="48">
        <v>60</v>
      </c>
    </row>
    <row r="36" spans="1:68" s="14" customFormat="1" ht="15" customHeight="1" thickBot="1">
      <c r="A36" s="120"/>
      <c r="B36" s="121"/>
      <c r="C36" s="121"/>
      <c r="D36" s="121"/>
      <c r="E36" s="121"/>
      <c r="F36" s="121"/>
      <c r="G36" s="94" t="s">
        <v>73</v>
      </c>
      <c r="H36" s="94"/>
      <c r="I36" s="94"/>
      <c r="J36" s="94"/>
      <c r="K36" s="94"/>
      <c r="L36" s="94"/>
      <c r="M36" s="94"/>
      <c r="N36" s="94"/>
      <c r="O36" s="94"/>
      <c r="P36" s="94"/>
      <c r="Q36" s="94" t="s">
        <v>7</v>
      </c>
      <c r="R36" s="94"/>
      <c r="S36" s="94"/>
      <c r="T36" s="94"/>
      <c r="U36" s="94"/>
      <c r="V36" s="94"/>
      <c r="W36" s="70" t="s">
        <v>21</v>
      </c>
      <c r="X36" s="70"/>
      <c r="Y36" s="70"/>
      <c r="Z36" s="70"/>
      <c r="AA36" s="70"/>
      <c r="AB36" s="70"/>
      <c r="AC36" s="70"/>
      <c r="AD36" s="85">
        <v>100</v>
      </c>
      <c r="AE36" s="86"/>
      <c r="AF36" s="86"/>
      <c r="AG36" s="86"/>
      <c r="AH36" s="24" t="s">
        <v>43</v>
      </c>
      <c r="AI36" s="138"/>
      <c r="AJ36" s="138"/>
      <c r="AK36" s="138"/>
      <c r="AL36" s="25"/>
      <c r="AM36" s="139"/>
      <c r="AN36" s="139"/>
      <c r="AO36" s="140"/>
      <c r="AP36" s="26"/>
      <c r="AQ36" s="75" t="s">
        <v>50</v>
      </c>
      <c r="AR36" s="75"/>
      <c r="AS36" s="75"/>
      <c r="AT36" s="75"/>
      <c r="AU36" s="75"/>
      <c r="AV36" s="75"/>
      <c r="AW36" s="76">
        <f>SUM(BH31:BH36)+SUM(BI31:BI35)</f>
        <v>0</v>
      </c>
      <c r="AX36" s="76"/>
      <c r="AY36" s="76"/>
      <c r="AZ36" s="76"/>
      <c r="BA36" s="77"/>
      <c r="BB36" s="27" t="s">
        <v>43</v>
      </c>
      <c r="BC36" s="9"/>
      <c r="BD36" s="9"/>
      <c r="BE36" s="9"/>
      <c r="BF36" s="9"/>
      <c r="BH36" s="39">
        <f t="shared" si="0"/>
        <v>0</v>
      </c>
      <c r="BK36" s="14">
        <f>IF(AI36&lt;&gt;"",CHOOSE(AI36,BP30,BP31,BP32,BP33,BP34,BP35,BP36,BP37,BP38,BP39,BP40,BP41,BP42,BP43,BP44),0)</f>
        <v>0</v>
      </c>
      <c r="BL36" s="40">
        <f>AM36*12</f>
        <v>0</v>
      </c>
      <c r="BN36" s="14">
        <v>7</v>
      </c>
      <c r="BO36" s="49">
        <v>77</v>
      </c>
      <c r="BP36" s="49">
        <v>69</v>
      </c>
    </row>
    <row r="37" spans="1:68" s="14" customFormat="1" ht="13.5" customHeight="1">
      <c r="A37" s="28"/>
      <c r="B37" s="28"/>
      <c r="C37" s="28"/>
      <c r="D37" s="28"/>
      <c r="E37" s="28"/>
      <c r="F37" s="28"/>
      <c r="G37" s="29"/>
      <c r="H37" s="29"/>
      <c r="I37" s="29"/>
      <c r="J37" s="29"/>
      <c r="K37" s="29"/>
      <c r="L37" s="29"/>
      <c r="M37" s="29"/>
      <c r="N37" s="29"/>
      <c r="O37" s="29"/>
      <c r="P37" s="29"/>
      <c r="Q37" s="29"/>
      <c r="R37" s="29"/>
      <c r="S37" s="29"/>
      <c r="T37" s="29"/>
      <c r="U37" s="29"/>
      <c r="V37" s="29"/>
      <c r="W37" s="30"/>
      <c r="X37" s="30"/>
      <c r="Y37" s="30"/>
      <c r="Z37" s="30"/>
      <c r="AA37" s="30"/>
      <c r="AB37" s="30"/>
      <c r="AC37" s="30"/>
      <c r="AD37" s="29"/>
      <c r="AE37" s="29"/>
      <c r="AF37" s="29"/>
      <c r="AG37" s="29"/>
      <c r="AH37" s="31"/>
      <c r="AI37" s="32"/>
      <c r="AJ37" s="32"/>
      <c r="AK37" s="32"/>
      <c r="AL37" s="33"/>
      <c r="AM37" s="32"/>
      <c r="AN37" s="32"/>
      <c r="AO37" s="32"/>
      <c r="BC37" s="9"/>
      <c r="BD37" s="9"/>
      <c r="BE37" s="9"/>
      <c r="BF37" s="9"/>
      <c r="BH37" s="39" t="s">
        <v>75</v>
      </c>
      <c r="BI37" s="14">
        <f>IF(SUM(AI31,AI33:AK35,AM31,AM33:AO35)&gt;0,520,0)</f>
        <v>0</v>
      </c>
      <c r="BK37" s="14" t="s">
        <v>64</v>
      </c>
      <c r="BL37" s="40">
        <f>IF(SUM(AI32,AM32,AI36,AM36)&gt;0,10,0)</f>
        <v>0</v>
      </c>
      <c r="BN37" s="14">
        <v>8</v>
      </c>
      <c r="BO37" s="49">
        <v>87</v>
      </c>
      <c r="BP37" s="49">
        <v>79</v>
      </c>
    </row>
    <row r="38" spans="2:68" s="14" customFormat="1" ht="13.5">
      <c r="B38" s="50" t="s">
        <v>6</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H38" s="41" t="s">
        <v>93</v>
      </c>
      <c r="BI38" s="18">
        <f>IF(AND(BI37=0,BL30&gt;250),360,0)</f>
        <v>0</v>
      </c>
      <c r="BJ38" s="18"/>
      <c r="BK38" s="18" t="s">
        <v>65</v>
      </c>
      <c r="BL38" s="42">
        <v>0</v>
      </c>
      <c r="BN38" s="14">
        <v>9</v>
      </c>
      <c r="BO38" s="49">
        <v>98</v>
      </c>
      <c r="BP38" s="49">
        <v>89</v>
      </c>
    </row>
    <row r="39" spans="2:68" s="14" customFormat="1" ht="13.5">
      <c r="B39" s="50" t="s">
        <v>52</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N39" s="14">
        <v>10</v>
      </c>
      <c r="BO39" s="49">
        <v>109</v>
      </c>
      <c r="BP39" s="49">
        <v>99</v>
      </c>
    </row>
    <row r="40" spans="1:68" ht="13.5">
      <c r="A40" s="14"/>
      <c r="B40" s="50" t="s">
        <v>4</v>
      </c>
      <c r="BB40" s="14"/>
      <c r="BC40" s="14"/>
      <c r="BD40" s="14"/>
      <c r="BE40" s="14"/>
      <c r="BF40" s="14"/>
      <c r="BH40" s="14" t="s">
        <v>85</v>
      </c>
      <c r="BI40" s="14"/>
      <c r="BJ40" s="14" t="str">
        <f>IF(AND(AW33="郵送",BI37&gt;0),"○","×")</f>
        <v>×</v>
      </c>
      <c r="BK40" s="9" t="str">
        <f>IF(AND(BJ40="○",AU35=""),"ok","no")</f>
        <v>no</v>
      </c>
      <c r="BN40" s="9">
        <v>11</v>
      </c>
      <c r="BO40" s="48">
        <v>120</v>
      </c>
      <c r="BP40" s="48">
        <v>109</v>
      </c>
    </row>
    <row r="41" spans="2:68" ht="13.5" customHeight="1">
      <c r="B41" s="50" t="s">
        <v>95</v>
      </c>
      <c r="BH41" s="9" t="s">
        <v>86</v>
      </c>
      <c r="BJ41" s="9" t="str">
        <f>IF(AND(AW33="郵送",BL30&gt;0),"○","×")</f>
        <v>×</v>
      </c>
      <c r="BK41" s="9" t="str">
        <f>IF(AND(BJ41="○",AU35&lt;&gt;""),"ok","no")</f>
        <v>no</v>
      </c>
      <c r="BN41" s="9">
        <v>12</v>
      </c>
      <c r="BO41" s="48">
        <v>130</v>
      </c>
      <c r="BP41" s="48">
        <v>119</v>
      </c>
    </row>
    <row r="42" spans="2:68" ht="13.5">
      <c r="B42" s="50" t="s">
        <v>92</v>
      </c>
      <c r="BH42" s="9" t="s">
        <v>61</v>
      </c>
      <c r="BJ42" s="9" t="str">
        <f>IF(AW33="来校","○","×")</f>
        <v>×</v>
      </c>
      <c r="BK42" s="9" t="str">
        <f>IF(AND(BJ42="○",AU35=""),"ok","no")</f>
        <v>no</v>
      </c>
      <c r="BN42" s="9">
        <v>13</v>
      </c>
      <c r="BO42" s="48">
        <v>141</v>
      </c>
      <c r="BP42" s="48">
        <v>129</v>
      </c>
    </row>
    <row r="43" spans="2:68" ht="13.5">
      <c r="B43" s="50" t="s">
        <v>78</v>
      </c>
      <c r="BK43" s="9" t="b">
        <f>IF(COUNTIF(BK40:BK42,"ok")&gt;0,FALSE,TRUE)</f>
        <v>1</v>
      </c>
      <c r="BN43" s="9">
        <v>14</v>
      </c>
      <c r="BO43" s="48">
        <v>152</v>
      </c>
      <c r="BP43" s="48">
        <v>138</v>
      </c>
    </row>
    <row r="44" spans="1:68" s="35" customFormat="1" ht="13.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34"/>
      <c r="BB44" s="9"/>
      <c r="BC44" s="9"/>
      <c r="BD44" s="9"/>
      <c r="BE44" s="9"/>
      <c r="BF44" s="9"/>
      <c r="BH44" s="9"/>
      <c r="BI44" s="9"/>
      <c r="BJ44" s="9"/>
      <c r="BN44" s="35">
        <v>15</v>
      </c>
      <c r="BO44" s="48">
        <v>163</v>
      </c>
      <c r="BP44" s="48">
        <v>148</v>
      </c>
    </row>
    <row r="45" spans="1:68" s="35" customFormat="1" ht="14.25" thickBo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34"/>
      <c r="BB45" s="9"/>
      <c r="BC45" s="9"/>
      <c r="BD45" s="9"/>
      <c r="BE45" s="9"/>
      <c r="BF45" s="9"/>
      <c r="BH45" s="9"/>
      <c r="BI45" s="9"/>
      <c r="BJ45" s="9"/>
      <c r="BO45" s="48"/>
      <c r="BP45" s="48"/>
    </row>
    <row r="46" spans="1:62" ht="15" customHeight="1">
      <c r="A46" s="35"/>
      <c r="B46" s="151" t="s">
        <v>96</v>
      </c>
      <c r="C46" s="152"/>
      <c r="D46" s="152"/>
      <c r="E46" s="152"/>
      <c r="F46" s="152"/>
      <c r="G46" s="152"/>
      <c r="H46" s="152"/>
      <c r="I46" s="152"/>
      <c r="J46" s="152"/>
      <c r="K46" s="152"/>
      <c r="L46" s="152"/>
      <c r="M46" s="152"/>
      <c r="N46" s="152"/>
      <c r="O46" s="152"/>
      <c r="P46" s="152"/>
      <c r="Q46" s="153"/>
      <c r="Z46" s="154"/>
      <c r="AA46" s="71"/>
      <c r="AB46" s="71"/>
      <c r="AC46" s="71"/>
      <c r="AD46" s="71"/>
      <c r="AE46" s="71"/>
      <c r="AF46" s="71"/>
      <c r="AG46" s="71" t="s">
        <v>56</v>
      </c>
      <c r="AH46" s="71"/>
      <c r="AI46" s="71"/>
      <c r="AJ46" s="71"/>
      <c r="AK46" s="71"/>
      <c r="AL46" s="71" t="s">
        <v>57</v>
      </c>
      <c r="AM46" s="71"/>
      <c r="AN46" s="71"/>
      <c r="AO46" s="71"/>
      <c r="AP46" s="71"/>
      <c r="AQ46" s="71" t="s">
        <v>58</v>
      </c>
      <c r="AR46" s="71"/>
      <c r="AS46" s="71"/>
      <c r="AT46" s="71"/>
      <c r="AU46" s="71"/>
      <c r="AV46" s="71" t="s">
        <v>59</v>
      </c>
      <c r="AW46" s="71"/>
      <c r="AX46" s="71"/>
      <c r="AY46" s="71"/>
      <c r="AZ46" s="72"/>
      <c r="BA46" s="35"/>
      <c r="BB46" s="35"/>
      <c r="BC46" s="35"/>
      <c r="BD46" s="35"/>
      <c r="BE46" s="35"/>
      <c r="BF46" s="35"/>
      <c r="BH46" s="35" t="s">
        <v>97</v>
      </c>
      <c r="BI46" s="35"/>
      <c r="BJ46" s="35"/>
    </row>
    <row r="47" spans="1:54" ht="15" customHeight="1">
      <c r="A47" s="35"/>
      <c r="B47" s="155"/>
      <c r="C47" s="156"/>
      <c r="D47" s="159" t="s">
        <v>41</v>
      </c>
      <c r="E47" s="160"/>
      <c r="F47" s="160"/>
      <c r="G47" s="160"/>
      <c r="H47" s="160"/>
      <c r="I47" s="161"/>
      <c r="J47" s="165"/>
      <c r="K47" s="156"/>
      <c r="L47" s="159" t="s">
        <v>98</v>
      </c>
      <c r="M47" s="160"/>
      <c r="N47" s="160"/>
      <c r="O47" s="160"/>
      <c r="P47" s="160"/>
      <c r="Q47" s="167"/>
      <c r="Z47" s="169" t="s">
        <v>55</v>
      </c>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73"/>
      <c r="BA47" s="35"/>
      <c r="BB47" s="35"/>
    </row>
    <row r="48" spans="2:52" ht="14.25" thickBot="1">
      <c r="B48" s="157"/>
      <c r="C48" s="158"/>
      <c r="D48" s="162"/>
      <c r="E48" s="163"/>
      <c r="F48" s="163"/>
      <c r="G48" s="163"/>
      <c r="H48" s="163"/>
      <c r="I48" s="164"/>
      <c r="J48" s="166"/>
      <c r="K48" s="158"/>
      <c r="L48" s="162"/>
      <c r="M48" s="163"/>
      <c r="N48" s="163"/>
      <c r="O48" s="163"/>
      <c r="P48" s="163"/>
      <c r="Q48" s="168"/>
      <c r="Z48" s="1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4"/>
    </row>
  </sheetData>
  <sheetProtection password="AA96" sheet="1" selectLockedCells="1"/>
  <mergeCells count="134">
    <mergeCell ref="O18:R18"/>
    <mergeCell ref="T18:V18"/>
    <mergeCell ref="X18:AB18"/>
    <mergeCell ref="AC18:AF18"/>
    <mergeCell ref="AH18:AJ18"/>
    <mergeCell ref="AS18:AT18"/>
    <mergeCell ref="AQ18:AR18"/>
    <mergeCell ref="AL18:AP18"/>
    <mergeCell ref="AS20:AT20"/>
    <mergeCell ref="AU20:AV20"/>
    <mergeCell ref="AW20:AX20"/>
    <mergeCell ref="AY20:BA20"/>
    <mergeCell ref="AI19:AP19"/>
    <mergeCell ref="AQ19:AX19"/>
    <mergeCell ref="AU18:AV18"/>
    <mergeCell ref="AW18:AX18"/>
    <mergeCell ref="G22:AH22"/>
    <mergeCell ref="A22:F22"/>
    <mergeCell ref="AM20:AP20"/>
    <mergeCell ref="AJ21:AL21"/>
    <mergeCell ref="AM21:AP21"/>
    <mergeCell ref="AQ21:AR21"/>
    <mergeCell ref="B46:Q46"/>
    <mergeCell ref="Z46:AF46"/>
    <mergeCell ref="B47:C48"/>
    <mergeCell ref="D47:I48"/>
    <mergeCell ref="J47:K48"/>
    <mergeCell ref="L47:Q48"/>
    <mergeCell ref="Z47:AF48"/>
    <mergeCell ref="A19:F19"/>
    <mergeCell ref="A18:E18"/>
    <mergeCell ref="AW32:BA32"/>
    <mergeCell ref="AD32:AG32"/>
    <mergeCell ref="G32:P32"/>
    <mergeCell ref="Q31:V31"/>
    <mergeCell ref="W31:AC31"/>
    <mergeCell ref="A20:F21"/>
    <mergeCell ref="G31:P31"/>
    <mergeCell ref="A23:F27"/>
    <mergeCell ref="AQ33:AV33"/>
    <mergeCell ref="AW33:BA33"/>
    <mergeCell ref="AQ20:AR20"/>
    <mergeCell ref="AQ32:AV32"/>
    <mergeCell ref="AT27:BB27"/>
    <mergeCell ref="AI36:AK36"/>
    <mergeCell ref="AM36:AO36"/>
    <mergeCell ref="AT21:BB21"/>
    <mergeCell ref="AI31:AK31"/>
    <mergeCell ref="AM31:AO31"/>
    <mergeCell ref="G34:P34"/>
    <mergeCell ref="Q34:V34"/>
    <mergeCell ref="W34:AC34"/>
    <mergeCell ref="AD34:AG34"/>
    <mergeCell ref="AI34:AK34"/>
    <mergeCell ref="AI32:AK32"/>
    <mergeCell ref="G33:P33"/>
    <mergeCell ref="G35:P35"/>
    <mergeCell ref="Q35:V35"/>
    <mergeCell ref="W35:AC35"/>
    <mergeCell ref="AD35:AG35"/>
    <mergeCell ref="AI35:AK35"/>
    <mergeCell ref="AM35:AO35"/>
    <mergeCell ref="G36:P36"/>
    <mergeCell ref="A17:F17"/>
    <mergeCell ref="G17:P17"/>
    <mergeCell ref="AM34:AO34"/>
    <mergeCell ref="L2:P4"/>
    <mergeCell ref="Q33:V33"/>
    <mergeCell ref="W33:AC33"/>
    <mergeCell ref="AD33:AG33"/>
    <mergeCell ref="AI33:AK33"/>
    <mergeCell ref="AM33:AO33"/>
    <mergeCell ref="A30:F36"/>
    <mergeCell ref="AM32:AO32"/>
    <mergeCell ref="AI30:AK30"/>
    <mergeCell ref="AL30:AO30"/>
    <mergeCell ref="W28:BB29"/>
    <mergeCell ref="B1:F1"/>
    <mergeCell ref="B2:F4"/>
    <mergeCell ref="G1:K1"/>
    <mergeCell ref="L1:P1"/>
    <mergeCell ref="G2:K4"/>
    <mergeCell ref="G30:P30"/>
    <mergeCell ref="AK27:AN27"/>
    <mergeCell ref="AP27:AS27"/>
    <mergeCell ref="Q27:T27"/>
    <mergeCell ref="G28:V29"/>
    <mergeCell ref="G23:H23"/>
    <mergeCell ref="I23:K23"/>
    <mergeCell ref="A28:F29"/>
    <mergeCell ref="G20:AH21"/>
    <mergeCell ref="G19:AH19"/>
    <mergeCell ref="AT1:AU1"/>
    <mergeCell ref="AV1:AW1"/>
    <mergeCell ref="AX1:AY1"/>
    <mergeCell ref="Q23:BB23"/>
    <mergeCell ref="G24:BB26"/>
    <mergeCell ref="AF27:AI27"/>
    <mergeCell ref="M23:P23"/>
    <mergeCell ref="AZ1:BB1"/>
    <mergeCell ref="AI20:AL20"/>
    <mergeCell ref="AR1:AS1"/>
    <mergeCell ref="W30:AC30"/>
    <mergeCell ref="AD30:AH30"/>
    <mergeCell ref="V27:Y27"/>
    <mergeCell ref="A8:BB9"/>
    <mergeCell ref="F18:G18"/>
    <mergeCell ref="H18:J18"/>
    <mergeCell ref="AM1:AQ1"/>
    <mergeCell ref="AD36:AG36"/>
    <mergeCell ref="L27:O27"/>
    <mergeCell ref="Q30:V30"/>
    <mergeCell ref="W32:AC32"/>
    <mergeCell ref="G27:J27"/>
    <mergeCell ref="AD31:AG31"/>
    <mergeCell ref="Q32:V32"/>
    <mergeCell ref="Q36:V36"/>
    <mergeCell ref="W36:AC36"/>
    <mergeCell ref="AA27:AD27"/>
    <mergeCell ref="AQ36:AV36"/>
    <mergeCell ref="AW36:BA36"/>
    <mergeCell ref="AQ34:AV34"/>
    <mergeCell ref="AW34:BA34"/>
    <mergeCell ref="AU35:AV35"/>
    <mergeCell ref="AQ35:AT35"/>
    <mergeCell ref="AW35:BA35"/>
    <mergeCell ref="AG47:AK48"/>
    <mergeCell ref="AL46:AP46"/>
    <mergeCell ref="AQ46:AU46"/>
    <mergeCell ref="AV46:AZ46"/>
    <mergeCell ref="AL47:AP48"/>
    <mergeCell ref="AQ47:AU48"/>
    <mergeCell ref="AV47:AZ48"/>
    <mergeCell ref="AG46:AK46"/>
  </mergeCells>
  <conditionalFormatting sqref="A18:E18 G24:BB26 G28:V29 AW33:BA33 G19:AH21 G22 AQ19">
    <cfRule type="expression" priority="30" dxfId="0" stopIfTrue="1">
      <formula>ISBLANK(A18)</formula>
    </cfRule>
  </conditionalFormatting>
  <conditionalFormatting sqref="AI31:AK36 AM31:AO33 AM35:AO36">
    <cfRule type="expression" priority="20" dxfId="0" stopIfTrue="1">
      <formula>IF(SUM($BH$31:$BH$36)=0,TRUE,FALSE)</formula>
    </cfRule>
  </conditionalFormatting>
  <conditionalFormatting sqref="I23:K23 M23:P23 L27:O27 Q27:T27 V27:Y27 AF27:AI27 AK27:AN27 AP27:AS27">
    <cfRule type="expression" priority="25" dxfId="0" stopIfTrue="1">
      <formula>IF(ISBLANK(I23),TRUE,IF(ISNUMBER(VALUE(I23)),FALSE,TRUE))</formula>
    </cfRule>
  </conditionalFormatting>
  <conditionalFormatting sqref="AU35:AV35">
    <cfRule type="expression" priority="31" dxfId="0" stopIfTrue="1">
      <formula>$BK$43</formula>
    </cfRule>
  </conditionalFormatting>
  <conditionalFormatting sqref="O18 S18:T18">
    <cfRule type="containsBlanks" priority="16" dxfId="0" stopIfTrue="1">
      <formula>LEN(TRIM(O18))=0</formula>
    </cfRule>
  </conditionalFormatting>
  <conditionalFormatting sqref="W18">
    <cfRule type="containsBlanks" priority="15" dxfId="0" stopIfTrue="1">
      <formula>LEN(TRIM(W18))=0</formula>
    </cfRule>
  </conditionalFormatting>
  <conditionalFormatting sqref="G17:P17">
    <cfRule type="containsBlanks" priority="13" dxfId="9" stopIfTrue="1">
      <formula>LEN(TRIM(G17))=0</formula>
    </cfRule>
  </conditionalFormatting>
  <conditionalFormatting sqref="J47:K48">
    <cfRule type="cellIs" priority="11" dxfId="9" operator="notEqual" stopIfTrue="1">
      <formula>"〇"</formula>
    </cfRule>
  </conditionalFormatting>
  <conditionalFormatting sqref="B47:C48">
    <cfRule type="cellIs" priority="10" dxfId="9" operator="notEqual" stopIfTrue="1">
      <formula>"〇"</formula>
    </cfRule>
  </conditionalFormatting>
  <conditionalFormatting sqref="AS20:AT20 AW20:AX20 AM20:AP20">
    <cfRule type="expression" priority="9" dxfId="0" stopIfTrue="1">
      <formula>ISBLANK(AM20)</formula>
    </cfRule>
  </conditionalFormatting>
  <conditionalFormatting sqref="AC18 AG18:AH18 AK18:AL18">
    <cfRule type="containsBlanks" priority="8" dxfId="0" stopIfTrue="1">
      <formula>LEN(TRIM(AC18))=0</formula>
    </cfRule>
  </conditionalFormatting>
  <conditionalFormatting sqref="AL18">
    <cfRule type="containsBlanks" priority="6" dxfId="0" stopIfTrue="1">
      <formula>LEN(TRIM(AL18))=0</formula>
    </cfRule>
  </conditionalFormatting>
  <conditionalFormatting sqref="AL18">
    <cfRule type="containsBlanks" priority="5" dxfId="0" stopIfTrue="1">
      <formula>LEN(TRIM(AL18))=0</formula>
    </cfRule>
  </conditionalFormatting>
  <conditionalFormatting sqref="AQ18 AU18:AV18">
    <cfRule type="expression" priority="3" dxfId="0" stopIfTrue="1">
      <formula>ISBLANK(AQ18)</formula>
    </cfRule>
  </conditionalFormatting>
  <conditionalFormatting sqref="AI19">
    <cfRule type="expression" priority="2" dxfId="0" stopIfTrue="1">
      <formula>ISBLANK(AI19)</formula>
    </cfRule>
  </conditionalFormatting>
  <conditionalFormatting sqref="F18">
    <cfRule type="expression" priority="1" dxfId="0" stopIfTrue="1">
      <formula>ISBLANK(F18)</formula>
    </cfRule>
  </conditionalFormatting>
  <dataValidations count="19">
    <dataValidation type="list" allowBlank="1" showInputMessage="1" showErrorMessage="1" sqref="A18:E18">
      <formula1>$BH$1:$BH$3</formula1>
    </dataValidation>
    <dataValidation type="list" allowBlank="1" showInputMessage="1" showErrorMessage="1" sqref="G28:V29">
      <formula1>$BI$1:$BI$10</formula1>
    </dataValidation>
    <dataValidation type="whole" allowBlank="1" showInputMessage="1" showErrorMessage="1" imeMode="off" sqref="K18">
      <formula1>1900</formula1>
      <formula2>2100</formula2>
    </dataValidation>
    <dataValidation type="whole" allowBlank="1" showInputMessage="1" showErrorMessage="1" imeMode="off" sqref="AT1:AU1 AS20:AT20">
      <formula1>1</formula1>
      <formula2>12</formula2>
    </dataValidation>
    <dataValidation type="whole" allowBlank="1" showInputMessage="1" showErrorMessage="1" imeMode="off" sqref="AX1:AY1 AW20:AX20">
      <formula1>1</formula1>
      <formula2>31</formula2>
    </dataValidation>
    <dataValidation type="whole" allowBlank="1" showInputMessage="1" showErrorMessage="1" imeMode="off" sqref="AQ18">
      <formula1>1</formula1>
      <formula2>3</formula2>
    </dataValidation>
    <dataValidation type="whole" allowBlank="1" showInputMessage="1" showErrorMessage="1" imeMode="off" sqref="AU18:AV18">
      <formula1>1</formula1>
      <formula2>20</formula2>
    </dataValidation>
    <dataValidation allowBlank="1" showInputMessage="1" showErrorMessage="1" imeMode="on" sqref="H19:AH21 G24:BB26 AQ19 G19:G21"/>
    <dataValidation type="textLength" operator="equal" allowBlank="1" showInputMessage="1" showErrorMessage="1" imeMode="off" sqref="I23:K23">
      <formula1>3</formula1>
    </dataValidation>
    <dataValidation type="textLength" operator="equal" allowBlank="1" showInputMessage="1" showErrorMessage="1" imeMode="off" sqref="M23:P23">
      <formula1>4</formula1>
    </dataValidation>
    <dataValidation operator="greaterThanOrEqual" allowBlank="1" showInputMessage="1" showErrorMessage="1" imeMode="off" sqref="L27:O27 Q27:T27 V27:Y27 AF27:AI27 AK27:AN27 AP27:AS27"/>
    <dataValidation type="whole" operator="greaterThanOrEqual" allowBlank="1" showInputMessage="1" showErrorMessage="1" sqref="AM1:AQ1">
      <formula1>2018</formula1>
    </dataValidation>
    <dataValidation type="list" allowBlank="1" showInputMessage="1" showErrorMessage="1" sqref="AW33:BA33">
      <formula1>$BK$1:$BK$3</formula1>
    </dataValidation>
    <dataValidation type="whole" allowBlank="1" showInputMessage="1" showErrorMessage="1" imeMode="off" sqref="AM20:AP20">
      <formula1>1900</formula1>
      <formula2>2050</formula2>
    </dataValidation>
    <dataValidation type="list" allowBlank="1" showInputMessage="1" showErrorMessage="1" sqref="AU35:AV35">
      <formula1>$BJ$1:$BJ$3</formula1>
    </dataValidation>
    <dataValidation type="whole" operator="greaterThanOrEqual" allowBlank="1" showInputMessage="1" showErrorMessage="1" prompt="必要な書類の通数を入力してください。" sqref="AM31:AO33 AI31:AK36 AM35:AO36">
      <formula1>1</formula1>
    </dataValidation>
    <dataValidation type="list" allowBlank="1" showInputMessage="1" showErrorMessage="1" imeMode="disabled" sqref="J47:K48 B47:C48">
      <formula1>$BH$46:$BH$47</formula1>
    </dataValidation>
    <dataValidation allowBlank="1" showInputMessage="1" showErrorMessage="1" imeMode="disabled" sqref="G22:AH22"/>
    <dataValidation type="whole" allowBlank="1" showInputMessage="1" showErrorMessage="1" imeMode="off" sqref="F18:G18">
      <formula1>1</formula1>
      <formula2>99</formula2>
    </dataValidation>
  </dataValidations>
  <printOptions/>
  <pageMargins left="0.7" right="0.7" top="0.75" bottom="0.75" header="0.3" footer="0.3"/>
  <pageSetup horizontalDpi="600" verticalDpi="600" orientation="portrait" paperSize="9" scale="97" r:id="rId3"/>
  <colBreaks count="1" manualBreakCount="1">
    <brk id="54" max="65535" man="1"/>
  </colBreaks>
  <legacyDrawing r:id="rId2"/>
</worksheet>
</file>

<file path=xl/worksheets/sheet2.xml><?xml version="1.0" encoding="utf-8"?>
<worksheet xmlns="http://schemas.openxmlformats.org/spreadsheetml/2006/main" xmlns:r="http://schemas.openxmlformats.org/officeDocument/2006/relationships">
  <dimension ref="B1:C54"/>
  <sheetViews>
    <sheetView zoomScalePageLayoutView="0" workbookViewId="0" topLeftCell="A1">
      <selection activeCell="C12" sqref="C12"/>
    </sheetView>
  </sheetViews>
  <sheetFormatPr defaultColWidth="9.140625" defaultRowHeight="15"/>
  <cols>
    <col min="1" max="2" width="9.00390625" style="66" customWidth="1"/>
    <col min="3" max="3" width="14.421875" style="66" customWidth="1"/>
    <col min="4" max="16384" width="9.00390625" style="66" customWidth="1"/>
  </cols>
  <sheetData>
    <row r="1" spans="2:3" ht="13.5">
      <c r="B1" s="65" t="s">
        <v>153</v>
      </c>
      <c r="C1" s="65" t="s">
        <v>154</v>
      </c>
    </row>
    <row r="2" spans="2:3" ht="13.5">
      <c r="B2" s="65" t="s">
        <v>101</v>
      </c>
      <c r="C2" s="67">
        <f>C3-365</f>
        <v>26371</v>
      </c>
    </row>
    <row r="3" spans="2:3" ht="13.5">
      <c r="B3" s="65" t="s">
        <v>102</v>
      </c>
      <c r="C3" s="67">
        <f aca="true" t="shared" si="0" ref="C3:C51">C4-365</f>
        <v>26736</v>
      </c>
    </row>
    <row r="4" spans="2:3" ht="13.5">
      <c r="B4" s="65" t="s">
        <v>103</v>
      </c>
      <c r="C4" s="67">
        <f t="shared" si="0"/>
        <v>27101</v>
      </c>
    </row>
    <row r="5" spans="2:3" ht="13.5">
      <c r="B5" s="65" t="s">
        <v>104</v>
      </c>
      <c r="C5" s="67">
        <f>C6-365</f>
        <v>27466</v>
      </c>
    </row>
    <row r="6" spans="2:3" ht="13.5">
      <c r="B6" s="65" t="s">
        <v>105</v>
      </c>
      <c r="C6" s="67">
        <f t="shared" si="0"/>
        <v>27831</v>
      </c>
    </row>
    <row r="7" spans="2:3" ht="13.5">
      <c r="B7" s="65" t="s">
        <v>106</v>
      </c>
      <c r="C7" s="67">
        <f>C8-365</f>
        <v>28196</v>
      </c>
    </row>
    <row r="8" spans="2:3" ht="13.5">
      <c r="B8" s="65" t="s">
        <v>107</v>
      </c>
      <c r="C8" s="67">
        <f t="shared" si="0"/>
        <v>28561</v>
      </c>
    </row>
    <row r="9" spans="2:3" ht="13.5">
      <c r="B9" s="65" t="s">
        <v>108</v>
      </c>
      <c r="C9" s="67">
        <f t="shared" si="0"/>
        <v>28926</v>
      </c>
    </row>
    <row r="10" spans="2:3" ht="13.5">
      <c r="B10" s="65" t="s">
        <v>109</v>
      </c>
      <c r="C10" s="67">
        <f t="shared" si="0"/>
        <v>29291</v>
      </c>
    </row>
    <row r="11" spans="2:3" ht="13.5">
      <c r="B11" s="65" t="s">
        <v>110</v>
      </c>
      <c r="C11" s="67">
        <f t="shared" si="0"/>
        <v>29656</v>
      </c>
    </row>
    <row r="12" spans="2:3" ht="13.5">
      <c r="B12" s="65" t="s">
        <v>111</v>
      </c>
      <c r="C12" s="67">
        <f t="shared" si="0"/>
        <v>30021</v>
      </c>
    </row>
    <row r="13" spans="2:3" ht="13.5">
      <c r="B13" s="65" t="s">
        <v>112</v>
      </c>
      <c r="C13" s="67">
        <f t="shared" si="0"/>
        <v>30386</v>
      </c>
    </row>
    <row r="14" spans="2:3" ht="13.5">
      <c r="B14" s="65" t="s">
        <v>113</v>
      </c>
      <c r="C14" s="67">
        <f t="shared" si="0"/>
        <v>30751</v>
      </c>
    </row>
    <row r="15" spans="2:3" ht="13.5">
      <c r="B15" s="65" t="s">
        <v>114</v>
      </c>
      <c r="C15" s="67">
        <f t="shared" si="0"/>
        <v>31116</v>
      </c>
    </row>
    <row r="16" spans="2:3" ht="13.5">
      <c r="B16" s="65" t="s">
        <v>115</v>
      </c>
      <c r="C16" s="67">
        <f t="shared" si="0"/>
        <v>31481</v>
      </c>
    </row>
    <row r="17" spans="2:3" ht="13.5">
      <c r="B17" s="65" t="s">
        <v>116</v>
      </c>
      <c r="C17" s="67">
        <f t="shared" si="0"/>
        <v>31846</v>
      </c>
    </row>
    <row r="18" spans="2:3" ht="13.5">
      <c r="B18" s="65" t="s">
        <v>117</v>
      </c>
      <c r="C18" s="67">
        <f t="shared" si="0"/>
        <v>32211</v>
      </c>
    </row>
    <row r="19" spans="2:3" ht="13.5">
      <c r="B19" s="65" t="s">
        <v>118</v>
      </c>
      <c r="C19" s="67">
        <f t="shared" si="0"/>
        <v>32576</v>
      </c>
    </row>
    <row r="20" spans="2:3" ht="13.5">
      <c r="B20" s="65" t="s">
        <v>119</v>
      </c>
      <c r="C20" s="67">
        <f t="shared" si="0"/>
        <v>32941</v>
      </c>
    </row>
    <row r="21" spans="2:3" ht="13.5">
      <c r="B21" s="65" t="s">
        <v>120</v>
      </c>
      <c r="C21" s="67">
        <f t="shared" si="0"/>
        <v>33306</v>
      </c>
    </row>
    <row r="22" spans="2:3" ht="13.5">
      <c r="B22" s="65" t="s">
        <v>121</v>
      </c>
      <c r="C22" s="67">
        <f t="shared" si="0"/>
        <v>33671</v>
      </c>
    </row>
    <row r="23" spans="2:3" ht="13.5">
      <c r="B23" s="65" t="s">
        <v>122</v>
      </c>
      <c r="C23" s="67">
        <f t="shared" si="0"/>
        <v>34036</v>
      </c>
    </row>
    <row r="24" spans="2:3" ht="13.5">
      <c r="B24" s="65" t="s">
        <v>123</v>
      </c>
      <c r="C24" s="67">
        <f t="shared" si="0"/>
        <v>34401</v>
      </c>
    </row>
    <row r="25" spans="2:3" ht="13.5">
      <c r="B25" s="65" t="s">
        <v>124</v>
      </c>
      <c r="C25" s="67">
        <f t="shared" si="0"/>
        <v>34766</v>
      </c>
    </row>
    <row r="26" spans="2:3" ht="13.5">
      <c r="B26" s="65" t="s">
        <v>125</v>
      </c>
      <c r="C26" s="67">
        <f t="shared" si="0"/>
        <v>35131</v>
      </c>
    </row>
    <row r="27" spans="2:3" ht="13.5">
      <c r="B27" s="65" t="s">
        <v>126</v>
      </c>
      <c r="C27" s="67">
        <f t="shared" si="0"/>
        <v>35496</v>
      </c>
    </row>
    <row r="28" spans="2:3" ht="13.5">
      <c r="B28" s="65" t="s">
        <v>127</v>
      </c>
      <c r="C28" s="67">
        <f t="shared" si="0"/>
        <v>35861</v>
      </c>
    </row>
    <row r="29" spans="2:3" ht="13.5">
      <c r="B29" s="65" t="s">
        <v>128</v>
      </c>
      <c r="C29" s="67">
        <f t="shared" si="0"/>
        <v>36226</v>
      </c>
    </row>
    <row r="30" spans="2:3" ht="13.5">
      <c r="B30" s="65" t="s">
        <v>129</v>
      </c>
      <c r="C30" s="67">
        <f t="shared" si="0"/>
        <v>36591</v>
      </c>
    </row>
    <row r="31" spans="2:3" ht="13.5">
      <c r="B31" s="65" t="s">
        <v>130</v>
      </c>
      <c r="C31" s="67">
        <f t="shared" si="0"/>
        <v>36956</v>
      </c>
    </row>
    <row r="32" spans="2:3" ht="13.5">
      <c r="B32" s="65" t="s">
        <v>131</v>
      </c>
      <c r="C32" s="67">
        <f t="shared" si="0"/>
        <v>37321</v>
      </c>
    </row>
    <row r="33" spans="2:3" ht="13.5">
      <c r="B33" s="65" t="s">
        <v>132</v>
      </c>
      <c r="C33" s="67">
        <f t="shared" si="0"/>
        <v>37686</v>
      </c>
    </row>
    <row r="34" spans="2:3" ht="13.5">
      <c r="B34" s="65" t="s">
        <v>133</v>
      </c>
      <c r="C34" s="67">
        <f t="shared" si="0"/>
        <v>38051</v>
      </c>
    </row>
    <row r="35" spans="2:3" ht="13.5">
      <c r="B35" s="65" t="s">
        <v>134</v>
      </c>
      <c r="C35" s="67">
        <f t="shared" si="0"/>
        <v>38416</v>
      </c>
    </row>
    <row r="36" spans="2:3" ht="13.5">
      <c r="B36" s="65" t="s">
        <v>135</v>
      </c>
      <c r="C36" s="67">
        <f t="shared" si="0"/>
        <v>38781</v>
      </c>
    </row>
    <row r="37" spans="2:3" ht="13.5">
      <c r="B37" s="65" t="s">
        <v>136</v>
      </c>
      <c r="C37" s="67">
        <f t="shared" si="0"/>
        <v>39146</v>
      </c>
    </row>
    <row r="38" spans="2:3" ht="13.5">
      <c r="B38" s="65" t="s">
        <v>137</v>
      </c>
      <c r="C38" s="67">
        <f t="shared" si="0"/>
        <v>39511</v>
      </c>
    </row>
    <row r="39" spans="2:3" ht="13.5">
      <c r="B39" s="65" t="s">
        <v>138</v>
      </c>
      <c r="C39" s="67">
        <f t="shared" si="0"/>
        <v>39876</v>
      </c>
    </row>
    <row r="40" spans="2:3" ht="13.5">
      <c r="B40" s="65" t="s">
        <v>139</v>
      </c>
      <c r="C40" s="67">
        <f t="shared" si="0"/>
        <v>40241</v>
      </c>
    </row>
    <row r="41" spans="2:3" ht="13.5">
      <c r="B41" s="65" t="s">
        <v>140</v>
      </c>
      <c r="C41" s="67">
        <f t="shared" si="0"/>
        <v>40606</v>
      </c>
    </row>
    <row r="42" spans="2:3" ht="13.5">
      <c r="B42" s="65" t="s">
        <v>141</v>
      </c>
      <c r="C42" s="67">
        <f t="shared" si="0"/>
        <v>40971</v>
      </c>
    </row>
    <row r="43" spans="2:3" ht="13.5">
      <c r="B43" s="65" t="s">
        <v>142</v>
      </c>
      <c r="C43" s="67">
        <f t="shared" si="0"/>
        <v>41336</v>
      </c>
    </row>
    <row r="44" spans="2:3" ht="13.5">
      <c r="B44" s="65" t="s">
        <v>143</v>
      </c>
      <c r="C44" s="67">
        <f t="shared" si="0"/>
        <v>41701</v>
      </c>
    </row>
    <row r="45" spans="2:3" ht="13.5">
      <c r="B45" s="65" t="s">
        <v>144</v>
      </c>
      <c r="C45" s="67">
        <f t="shared" si="0"/>
        <v>42066</v>
      </c>
    </row>
    <row r="46" spans="2:3" ht="13.5">
      <c r="B46" s="65" t="s">
        <v>145</v>
      </c>
      <c r="C46" s="67">
        <f t="shared" si="0"/>
        <v>42431</v>
      </c>
    </row>
    <row r="47" spans="2:3" ht="13.5">
      <c r="B47" s="65" t="s">
        <v>146</v>
      </c>
      <c r="C47" s="67">
        <f t="shared" si="0"/>
        <v>42796</v>
      </c>
    </row>
    <row r="48" spans="2:3" ht="13.5">
      <c r="B48" s="65" t="s">
        <v>147</v>
      </c>
      <c r="C48" s="67">
        <f t="shared" si="0"/>
        <v>43161</v>
      </c>
    </row>
    <row r="49" spans="2:3" ht="13.5">
      <c r="B49" s="65" t="s">
        <v>148</v>
      </c>
      <c r="C49" s="67">
        <f t="shared" si="0"/>
        <v>43526</v>
      </c>
    </row>
    <row r="50" spans="2:3" ht="13.5">
      <c r="B50" s="65" t="s">
        <v>149</v>
      </c>
      <c r="C50" s="67">
        <f t="shared" si="0"/>
        <v>43891</v>
      </c>
    </row>
    <row r="51" spans="2:3" ht="13.5">
      <c r="B51" s="65" t="s">
        <v>150</v>
      </c>
      <c r="C51" s="67">
        <f t="shared" si="0"/>
        <v>44256</v>
      </c>
    </row>
    <row r="52" spans="2:3" ht="13.5">
      <c r="B52" s="65" t="s">
        <v>151</v>
      </c>
      <c r="C52" s="68">
        <f>C53-365</f>
        <v>44621</v>
      </c>
    </row>
    <row r="53" spans="2:3" ht="13.5">
      <c r="B53" s="65" t="s">
        <v>152</v>
      </c>
      <c r="C53" s="68">
        <v>44986</v>
      </c>
    </row>
    <row r="54" spans="2:3" ht="13.5">
      <c r="B54" s="65" t="s">
        <v>157</v>
      </c>
      <c r="C54" s="68">
        <f>C53+366</f>
        <v>45352</v>
      </c>
    </row>
  </sheetData>
  <sheetProtection password="AA96"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yamatess39</dc:creator>
  <cp:keywords/>
  <dc:description/>
  <cp:lastModifiedBy>hikomoto</cp:lastModifiedBy>
  <cp:lastPrinted>2023-07-20T01:33:28Z</cp:lastPrinted>
  <dcterms:created xsi:type="dcterms:W3CDTF">2010-04-26T06:14:05Z</dcterms:created>
  <dcterms:modified xsi:type="dcterms:W3CDTF">2023-09-07T08:24:03Z</dcterms:modified>
  <cp:category/>
  <cp:version/>
  <cp:contentType/>
  <cp:contentStatus/>
</cp:coreProperties>
</file>